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sktop\БЮДЖЕТ 2023\БЮДЖЕТ 2023г\БЮДЖЕТ 2023\"/>
    </mc:Choice>
  </mc:AlternateContent>
  <bookViews>
    <workbookView xWindow="0" yWindow="0" windowWidth="28800" windowHeight="11835" activeTab="1"/>
  </bookViews>
  <sheets>
    <sheet name="Приложение № 15" sheetId="1" r:id="rId1"/>
    <sheet name="Приложение № 16" sheetId="4" r:id="rId2"/>
    <sheet name="Приложение № 17" sheetId="5" r:id="rId3"/>
  </sheets>
  <externalReferences>
    <externalReference r:id="rId4"/>
    <externalReference r:id="rId5"/>
    <externalReference r:id="rId6"/>
    <externalReference r:id="rId7"/>
  </externalReferences>
  <definedNames>
    <definedName name="DATE">[1]list!$B$712:$B$723</definedName>
    <definedName name="DateName">[1]list!$B$712:$C$723</definedName>
    <definedName name="dsd">[2]Groups!$A$1:$A$27</definedName>
    <definedName name="EBK_DEIN">[1]list!$B$11:$B$275</definedName>
    <definedName name="EBK_DEIN2">[1]list!$B$11:$C$275</definedName>
    <definedName name="formuli">#REF!</definedName>
    <definedName name="forOBSHTODURJ">#REF!</definedName>
    <definedName name="GROUPS" localSheetId="2">[3]Groups!$A$1:$A$27</definedName>
    <definedName name="GROUPS">[4]Groups!$A$1:$A$27</definedName>
    <definedName name="GROUPS2">[3]Groups!$A$1:$B$27</definedName>
    <definedName name="OP_LIST" localSheetId="2">[3]list!$A$281:$A$304</definedName>
    <definedName name="OP_LIST">[4]list!$A$281:$A$304</definedName>
    <definedName name="OP_LIST2">[3]list!$A$281:$B$304</definedName>
    <definedName name="PRBK">[3]list!$A$421:$B$709</definedName>
    <definedName name="SMETKA">[1]list!$A$2:$C$7</definedName>
    <definedName name="Z_B47DFEEF_D26B_4749_91FE_24087A3DA2E2_.wvu.PrintTitles" localSheetId="0" hidden="1">'Приложение № 15'!$6:$8</definedName>
    <definedName name="Z_B47DFEEF_D26B_4749_91FE_24087A3DA2E2_.wvu.PrintTitles" localSheetId="1" hidden="1">'Приложение № 16'!$6:$8</definedName>
    <definedName name="zad">#REF!,#REF!,#REF!,#REF!,#REF!,#REF!,#REF!,#REF!,#REF!,#REF!,#REF!,#REF!,#REF!,#REF!,#REF!,#REF!,#REF!</definedName>
    <definedName name="_xlnm.Print_Area" localSheetId="2">'Приложение № 17'!$A$1:$I$29</definedName>
    <definedName name="_xlnm.Print_Titles" localSheetId="0">'Приложение № 15'!$6:$8</definedName>
    <definedName name="_xlnm.Print_Titles" localSheetId="1">'Приложение № 16'!$6:$8</definedName>
  </definedNames>
  <calcPr calcId="162913" concurrentCalc="0"/>
  <customWorkbookViews>
    <customWorkbookView name="Гергана Тонова - Personal View" guid="{B47DFEEF-D26B-4749-91FE-24087A3DA2E2}" mergeInterval="0" personalView="1" maximized="1" windowWidth="1362" windowHeight="463" activeSheetId="1" showComments="commIndAndComment"/>
  </customWorkbookViews>
</workbook>
</file>

<file path=xl/calcChain.xml><?xml version="1.0" encoding="utf-8"?>
<calcChain xmlns="http://schemas.openxmlformats.org/spreadsheetml/2006/main">
  <c r="C57" i="1" l="1"/>
  <c r="C57" i="4"/>
  <c r="E53" i="1"/>
  <c r="F53" i="1"/>
  <c r="D53" i="1"/>
  <c r="C53" i="1"/>
  <c r="E57" i="4"/>
  <c r="D57" i="4"/>
  <c r="C74" i="1"/>
  <c r="E80" i="4"/>
  <c r="C11" i="5"/>
  <c r="I28" i="5"/>
  <c r="H28" i="5"/>
  <c r="G28" i="5"/>
  <c r="F28" i="5"/>
  <c r="I25" i="5"/>
  <c r="H25" i="5"/>
  <c r="G25" i="5"/>
  <c r="G29" i="5"/>
  <c r="F25" i="5"/>
  <c r="F21" i="5"/>
  <c r="F18" i="5"/>
  <c r="F15" i="5"/>
  <c r="F11" i="5"/>
  <c r="E11" i="5"/>
  <c r="D11" i="5"/>
  <c r="F12" i="5"/>
  <c r="F29" i="5"/>
  <c r="H29" i="5"/>
  <c r="G12" i="5"/>
  <c r="I29" i="5"/>
  <c r="E79" i="4"/>
  <c r="E67" i="4"/>
  <c r="E60" i="4"/>
  <c r="D60" i="4"/>
  <c r="E34" i="4"/>
  <c r="I14" i="5"/>
  <c r="D34" i="4"/>
  <c r="H14" i="5"/>
  <c r="E31" i="4"/>
  <c r="D31" i="4"/>
  <c r="E18" i="4"/>
  <c r="D18" i="4"/>
  <c r="E10" i="4"/>
  <c r="D10" i="4"/>
  <c r="I17" i="5"/>
  <c r="I20" i="5"/>
  <c r="I21" i="5"/>
  <c r="H20" i="5"/>
  <c r="H21" i="5"/>
  <c r="H17" i="5"/>
  <c r="E9" i="4"/>
  <c r="D9" i="4"/>
  <c r="H9" i="5"/>
  <c r="I9" i="5"/>
  <c r="I11" i="5"/>
  <c r="H11" i="5"/>
  <c r="C61" i="1"/>
  <c r="C61" i="4"/>
  <c r="C62" i="1"/>
  <c r="C62" i="4"/>
  <c r="C63" i="1"/>
  <c r="C63" i="4"/>
  <c r="C64" i="1"/>
  <c r="C64" i="4"/>
  <c r="E60" i="1"/>
  <c r="F60" i="1"/>
  <c r="D60" i="1"/>
  <c r="C60" i="4"/>
  <c r="D52" i="1"/>
  <c r="F79" i="1"/>
  <c r="E79" i="1"/>
  <c r="D79" i="1"/>
  <c r="D67" i="1"/>
  <c r="C79" i="1"/>
  <c r="C79" i="4"/>
  <c r="D31" i="1"/>
  <c r="D18" i="1"/>
  <c r="C12" i="1"/>
  <c r="C12" i="4"/>
  <c r="C11" i="1"/>
  <c r="C11" i="4"/>
  <c r="D10" i="1"/>
  <c r="D9" i="1"/>
  <c r="C60" i="1"/>
  <c r="C59" i="1"/>
  <c r="C59" i="4"/>
  <c r="D34" i="1"/>
  <c r="F18" i="1"/>
  <c r="E18" i="1"/>
  <c r="E10" i="1"/>
  <c r="F10" i="1"/>
  <c r="C19" i="1"/>
  <c r="C19" i="4"/>
  <c r="C18" i="1"/>
  <c r="C10" i="1"/>
  <c r="F34" i="1"/>
  <c r="E34" i="1"/>
  <c r="C34" i="1"/>
  <c r="C46" i="1"/>
  <c r="C46" i="4"/>
  <c r="C47" i="1"/>
  <c r="C47" i="4"/>
  <c r="C48" i="1"/>
  <c r="C48" i="4"/>
  <c r="C49" i="1"/>
  <c r="C49" i="4"/>
  <c r="C50" i="1"/>
  <c r="C50" i="4"/>
  <c r="C51" i="1"/>
  <c r="C51" i="4"/>
  <c r="C69" i="1"/>
  <c r="C69" i="4"/>
  <c r="C70" i="1"/>
  <c r="C70" i="4"/>
  <c r="C71" i="1"/>
  <c r="C71" i="4"/>
  <c r="C72" i="1"/>
  <c r="C72" i="4"/>
  <c r="C73" i="1"/>
  <c r="C73" i="4"/>
  <c r="C74" i="4"/>
  <c r="C75" i="1"/>
  <c r="C75" i="4"/>
  <c r="C76" i="1"/>
  <c r="C76" i="4"/>
  <c r="C77" i="1"/>
  <c r="C77" i="4"/>
  <c r="C78" i="1"/>
  <c r="C78" i="4"/>
  <c r="C68" i="1"/>
  <c r="C68" i="4"/>
  <c r="C81" i="1"/>
  <c r="C81" i="4"/>
  <c r="D80" i="4"/>
  <c r="D79" i="4"/>
  <c r="D67" i="4"/>
  <c r="C80" i="1"/>
  <c r="C80" i="4"/>
  <c r="E67" i="1"/>
  <c r="F67" i="1"/>
  <c r="C55" i="1"/>
  <c r="C55" i="4"/>
  <c r="C54" i="1"/>
  <c r="C54" i="4"/>
  <c r="C56" i="1"/>
  <c r="C56" i="4"/>
  <c r="C53" i="4"/>
  <c r="C52" i="4"/>
  <c r="C58" i="1"/>
  <c r="C58" i="4"/>
  <c r="F52" i="1"/>
  <c r="C36" i="1"/>
  <c r="C36" i="4"/>
  <c r="C37" i="1"/>
  <c r="C37" i="4"/>
  <c r="C38" i="1"/>
  <c r="C38" i="4"/>
  <c r="C39" i="1"/>
  <c r="C39" i="4"/>
  <c r="C40" i="1"/>
  <c r="C40" i="4"/>
  <c r="C41" i="1"/>
  <c r="C41" i="4"/>
  <c r="C42" i="1"/>
  <c r="C42" i="4"/>
  <c r="C43" i="1"/>
  <c r="C43" i="4"/>
  <c r="C44" i="1"/>
  <c r="C44" i="4"/>
  <c r="C45" i="1"/>
  <c r="C45" i="4"/>
  <c r="C35" i="1"/>
  <c r="C35" i="4"/>
  <c r="C33" i="1"/>
  <c r="C33" i="4"/>
  <c r="C32" i="1"/>
  <c r="C32" i="4"/>
  <c r="E31" i="1"/>
  <c r="E9" i="1"/>
  <c r="F31" i="1"/>
  <c r="C21" i="1"/>
  <c r="C21" i="4"/>
  <c r="C22" i="1"/>
  <c r="C22" i="4"/>
  <c r="C23" i="1"/>
  <c r="C23" i="4"/>
  <c r="C24" i="1"/>
  <c r="C24" i="4"/>
  <c r="C25" i="1"/>
  <c r="C25" i="4"/>
  <c r="C26" i="1"/>
  <c r="C26" i="4"/>
  <c r="C27" i="1"/>
  <c r="C27" i="4"/>
  <c r="C28" i="1"/>
  <c r="C28" i="4"/>
  <c r="C29" i="1"/>
  <c r="C29" i="4"/>
  <c r="C30" i="1"/>
  <c r="C30" i="4"/>
  <c r="C20" i="1"/>
  <c r="C20" i="4"/>
  <c r="C13" i="1"/>
  <c r="C13" i="4"/>
  <c r="C14" i="1"/>
  <c r="C14" i="4"/>
  <c r="C15" i="1"/>
  <c r="C15" i="4"/>
  <c r="C16" i="1"/>
  <c r="C16" i="4"/>
  <c r="C17" i="1"/>
  <c r="C17" i="4"/>
  <c r="E54" i="4"/>
  <c r="D54" i="4"/>
  <c r="E55" i="4"/>
  <c r="E56" i="4"/>
  <c r="E53" i="4"/>
  <c r="D55" i="4"/>
  <c r="D56" i="4"/>
  <c r="D53" i="4"/>
  <c r="C67" i="4"/>
  <c r="C34" i="4"/>
  <c r="G14" i="5"/>
  <c r="I15" i="5"/>
  <c r="C31" i="4"/>
  <c r="C18" i="4"/>
  <c r="C10" i="4"/>
  <c r="C67" i="1"/>
  <c r="C31" i="1"/>
  <c r="C9" i="1"/>
  <c r="F9" i="1"/>
  <c r="E52" i="1"/>
  <c r="C52" i="1"/>
  <c r="D52" i="4"/>
  <c r="D65" i="4"/>
  <c r="E52" i="4"/>
  <c r="E65" i="4"/>
  <c r="G17" i="5"/>
  <c r="I18" i="5"/>
  <c r="H15" i="5"/>
  <c r="G15" i="5"/>
  <c r="G20" i="5"/>
  <c r="G21" i="5"/>
  <c r="G18" i="5"/>
  <c r="H18" i="5"/>
  <c r="C9" i="4"/>
  <c r="C65" i="1"/>
  <c r="C66" i="1"/>
  <c r="C65" i="4"/>
  <c r="G22" i="5"/>
  <c r="G9" i="5"/>
  <c r="G11" i="5"/>
  <c r="I22" i="5"/>
  <c r="E66" i="4"/>
  <c r="H22" i="5"/>
  <c r="D66" i="4"/>
  <c r="C66" i="4"/>
  <c r="H12" i="5"/>
  <c r="I12" i="5"/>
</calcChain>
</file>

<file path=xl/sharedStrings.xml><?xml version="1.0" encoding="utf-8"?>
<sst xmlns="http://schemas.openxmlformats.org/spreadsheetml/2006/main" count="424" uniqueCount="210">
  <si>
    <t xml:space="preserve"> наименование на разпоредителя с бюджет</t>
  </si>
  <si>
    <t>(в   лв.)</t>
  </si>
  <si>
    <t>§§</t>
  </si>
  <si>
    <t>БЮДЖЕТ</t>
  </si>
  <si>
    <t xml:space="preserve">в т. ч. </t>
  </si>
  <si>
    <t>ПОКАЗАТЕЛИТЕ</t>
  </si>
  <si>
    <t>местни дейности</t>
  </si>
  <si>
    <t>дофинансиране</t>
  </si>
  <si>
    <t>1. Данъчни приходи</t>
  </si>
  <si>
    <t>2.Неданъчни приходи</t>
  </si>
  <si>
    <t xml:space="preserve">2.1 Приходи и доходи от собственост </t>
  </si>
  <si>
    <t xml:space="preserve">             нетни приходи от продажба на услуги, стоки и продукция</t>
  </si>
  <si>
    <t>2.2 Приходи от такси</t>
  </si>
  <si>
    <t xml:space="preserve">2.3 Глоби, санкции и наказателни лихви </t>
  </si>
  <si>
    <t>2.5  Постъпления от продажба на нефинансови активи</t>
  </si>
  <si>
    <t xml:space="preserve">II. РАЗХОДИ </t>
  </si>
  <si>
    <t xml:space="preserve">V. Дефицит / излишък = I - II +III + IV </t>
  </si>
  <si>
    <t>контрола</t>
  </si>
  <si>
    <t xml:space="preserve">VI. Финансиране </t>
  </si>
  <si>
    <t>НАИМЕНОВАНИЕ НА</t>
  </si>
  <si>
    <t>2.6 Приходи от концесии</t>
  </si>
  <si>
    <t xml:space="preserve">I. ПРИХОДИ И ПОМОЩИ </t>
  </si>
  <si>
    <t xml:space="preserve"> - данък върху недвижими имоти</t>
  </si>
  <si>
    <t xml:space="preserve"> - данък върху наследствата</t>
  </si>
  <si>
    <t xml:space="preserve"> - данък върху превозните средства</t>
  </si>
  <si>
    <t xml:space="preserve"> - данък при придобиване на имущество по дарения и възмезден начин</t>
  </si>
  <si>
    <t xml:space="preserve"> - туристически данък</t>
  </si>
  <si>
    <t>Други данъци</t>
  </si>
  <si>
    <t>Окончателен годишен (патентен) данък и данък върху таксиметров превоз на пътници</t>
  </si>
  <si>
    <t>§§ 01-03</t>
  </si>
  <si>
    <t>§§ 13-01</t>
  </si>
  <si>
    <t>§§ 13-02</t>
  </si>
  <si>
    <t>§§ 13-03</t>
  </si>
  <si>
    <t>§§ 13-04</t>
  </si>
  <si>
    <t>§§ 13-08</t>
  </si>
  <si>
    <t>§§ 24-01</t>
  </si>
  <si>
    <t>§§ 24-04</t>
  </si>
  <si>
    <t xml:space="preserve">2.5 Внесени ДДС и други данъци върху продажбите </t>
  </si>
  <si>
    <t xml:space="preserve">2.4  Другиприходи </t>
  </si>
  <si>
    <t>в т. ч.  вноски от приходи на държавни и общински предприятия и институции</t>
  </si>
  <si>
    <t>в т. ч.такса за битови отпадъци</t>
  </si>
  <si>
    <t>§§ 27-07</t>
  </si>
  <si>
    <t xml:space="preserve">             приходи от наеми на земя </t>
  </si>
  <si>
    <t xml:space="preserve">             приходи от наеми на имущество  </t>
  </si>
  <si>
    <t xml:space="preserve">§§ 24-05 </t>
  </si>
  <si>
    <t>§§ 24-06</t>
  </si>
  <si>
    <t>III. ТРАНСФЕРИ</t>
  </si>
  <si>
    <t>3.1 Помощи и  дарения от страната</t>
  </si>
  <si>
    <t xml:space="preserve">3. Помощи и  дарения </t>
  </si>
  <si>
    <t>3.2 Помощи и дарения от чужбина</t>
  </si>
  <si>
    <t xml:space="preserve"> ІV. ВРЕМЕННИ БЕЗЛИХВЕНИ ЗАЕМИ</t>
  </si>
  <si>
    <t xml:space="preserve"> - обща субсидия и други трансфери за държавни дейности от ЦБ за общини (+)</t>
  </si>
  <si>
    <t xml:space="preserve"> - обща изравнителна субсидия и други трансфери за местни дейности от ЦБ за общини (+)</t>
  </si>
  <si>
    <t xml:space="preserve"> - получени от общини целеви субсидии от ЦБ за капиталови разходи (+)</t>
  </si>
  <si>
    <t xml:space="preserve"> - възстановени трансфери за ЦБ (-)</t>
  </si>
  <si>
    <t>§§31-11</t>
  </si>
  <si>
    <t>§§31-12</t>
  </si>
  <si>
    <t>§§31-13</t>
  </si>
  <si>
    <t>§§31-20</t>
  </si>
  <si>
    <t xml:space="preserve">2. Трансфери за/от други бюджети </t>
  </si>
  <si>
    <t xml:space="preserve">1. Трансфери от/за ЦБ </t>
  </si>
  <si>
    <t>Код по ЕБК:</t>
  </si>
  <si>
    <t>1.Заплати и възнаграждения за персонала, нает по трудови и служебни правоотношения</t>
  </si>
  <si>
    <t>2.Други възнаграждения и плащания за персонала</t>
  </si>
  <si>
    <t>3.Задължителни осигурителни вноски от работодатели</t>
  </si>
  <si>
    <t>4.Издръжка</t>
  </si>
  <si>
    <t>5.Платени данъци, такси и административни санкции</t>
  </si>
  <si>
    <t>7.Стипендии</t>
  </si>
  <si>
    <t>8.Текущи трансфери, обезщетения и помощи за домакинствата</t>
  </si>
  <si>
    <t>9.Субсидии за текуща дейност</t>
  </si>
  <si>
    <t>10.Субсидии и други текущи трансфери за юридически лица с нестопанска цел</t>
  </si>
  <si>
    <t>11.Разходи за членски внос и участие в нетърговски организации и дейности</t>
  </si>
  <si>
    <t>12.Основен ремонт на дълготрайни материални активи</t>
  </si>
  <si>
    <t>13.Придобиване на дълготрайни материални активи</t>
  </si>
  <si>
    <t>14.Придобиване на нематериални дълготрайни активи</t>
  </si>
  <si>
    <t>15.Придобиване на земя</t>
  </si>
  <si>
    <t>16.Капиталови трансфери</t>
  </si>
  <si>
    <t>17.Резерв за непредвидени и неотложни разходи</t>
  </si>
  <si>
    <t>Придобиване на дялове, акции и съучастия (нето)</t>
  </si>
  <si>
    <t>Предоставени кредити (нето)</t>
  </si>
  <si>
    <t>Предоставена временна фин. помощ</t>
  </si>
  <si>
    <t>Плащания по активирани гаранции, поръчителства и преоформен държавен дълг (нето)</t>
  </si>
  <si>
    <t>Заеми от чужбина - нето (+/-)</t>
  </si>
  <si>
    <t>Заеми от банки и други лица в страната - нето (+/-)</t>
  </si>
  <si>
    <t>Емисии на държавни (общински) ценни книжа (+)</t>
  </si>
  <si>
    <t>Погашения на държавни (общински) ценни книжа (-)</t>
  </si>
  <si>
    <t>Събрани средства и извършени плащания за сметка на други бюджети, сметки и фондове - нето (+/-)</t>
  </si>
  <si>
    <t>Приватизация на дялове, акции и участия</t>
  </si>
  <si>
    <t>Друго финансиране - нето(+/-)</t>
  </si>
  <si>
    <t xml:space="preserve">Депозити и средства по сметки - нето (+/-)   </t>
  </si>
  <si>
    <t xml:space="preserve"> остатък от предходния период (+) (от §§95-01 до §§95-06)</t>
  </si>
  <si>
    <t xml:space="preserve"> наличноств края на периода (-) (от §§95-07 до §§95-12)</t>
  </si>
  <si>
    <t>§ 20-00</t>
  </si>
  <si>
    <t>§ 24 - §41</t>
  </si>
  <si>
    <t>§24 -00</t>
  </si>
  <si>
    <t>§ 27 и § 25</t>
  </si>
  <si>
    <t>§ 28-00</t>
  </si>
  <si>
    <t xml:space="preserve">§ 36-00 </t>
  </si>
  <si>
    <t>§ 37-00</t>
  </si>
  <si>
    <t xml:space="preserve">§ 40-00 </t>
  </si>
  <si>
    <t>§ 41-00</t>
  </si>
  <si>
    <t>§ 45 - §48</t>
  </si>
  <si>
    <t>§01-00</t>
  </si>
  <si>
    <t>§02-00</t>
  </si>
  <si>
    <t>§05-00</t>
  </si>
  <si>
    <t>§10-00</t>
  </si>
  <si>
    <t>§19-00</t>
  </si>
  <si>
    <t>§40-00</t>
  </si>
  <si>
    <t>§42-00</t>
  </si>
  <si>
    <t>§43-00</t>
  </si>
  <si>
    <t>§45-00</t>
  </si>
  <si>
    <t>§46-00</t>
  </si>
  <si>
    <t>§51-00</t>
  </si>
  <si>
    <t>§52-00</t>
  </si>
  <si>
    <t>§53-00</t>
  </si>
  <si>
    <t>§54-00</t>
  </si>
  <si>
    <t>§55-00</t>
  </si>
  <si>
    <t>§00-98</t>
  </si>
  <si>
    <t xml:space="preserve">§01 -§20  </t>
  </si>
  <si>
    <t>§ 01 - §48</t>
  </si>
  <si>
    <t>§ 01 - § 57</t>
  </si>
  <si>
    <t>§ 45-00</t>
  </si>
  <si>
    <t xml:space="preserve">§ 46 - §48  </t>
  </si>
  <si>
    <t xml:space="preserve">§ 31; § 61 -§64; </t>
  </si>
  <si>
    <t>§ 31-00</t>
  </si>
  <si>
    <t>§61 - §64</t>
  </si>
  <si>
    <t>§74 - §78</t>
  </si>
  <si>
    <t>§70 - §98</t>
  </si>
  <si>
    <t>§70-00</t>
  </si>
  <si>
    <t>§71-00</t>
  </si>
  <si>
    <t>§72-00</t>
  </si>
  <si>
    <t>§73-00</t>
  </si>
  <si>
    <t>§80-00</t>
  </si>
  <si>
    <t>§83-00</t>
  </si>
  <si>
    <t>§85-00</t>
  </si>
  <si>
    <t>§86-00</t>
  </si>
  <si>
    <t>§88-00</t>
  </si>
  <si>
    <t>§90-00</t>
  </si>
  <si>
    <t>§93-00</t>
  </si>
  <si>
    <t>§95-00</t>
  </si>
  <si>
    <t xml:space="preserve">6.Разходи за лихви </t>
  </si>
  <si>
    <t>§21;§22§27 и §29</t>
  </si>
  <si>
    <t>§ 74-00</t>
  </si>
  <si>
    <t>§ 75-00</t>
  </si>
  <si>
    <t>§ 76-00</t>
  </si>
  <si>
    <t>Получени/предоставени временни безлихвени заеми от/за ЦБ (нето)</t>
  </si>
  <si>
    <t>Временни безлихвени заеми между бюджети (нето)</t>
  </si>
  <si>
    <t>§ 78-00</t>
  </si>
  <si>
    <t>Временни безлихвени заеми между бюджети и сметки за средствата от Европейския съюз (нето)</t>
  </si>
  <si>
    <t xml:space="preserve">Временни безлихвени заеми от/за държавни предприятия и други сметки, включени в консолидираната фискална програма (нето) </t>
  </si>
  <si>
    <t>Прогноза</t>
  </si>
  <si>
    <t>Бюджет</t>
  </si>
  <si>
    <t>Показател</t>
  </si>
  <si>
    <t>отчет</t>
  </si>
  <si>
    <t>бюджет</t>
  </si>
  <si>
    <t>прогноза</t>
  </si>
  <si>
    <t>Годишен размер на плащанията по дълга</t>
  </si>
  <si>
    <t>х</t>
  </si>
  <si>
    <t>Приходи</t>
  </si>
  <si>
    <t xml:space="preserve">Обща изравнителна субсидия </t>
  </si>
  <si>
    <t xml:space="preserve">Размер на приходите и общата изравнителна субсидия  </t>
  </si>
  <si>
    <t>1.</t>
  </si>
  <si>
    <r>
      <t xml:space="preserve">Съотношение на плащанията по дълга към средногод. размер на приходите и общата изравнителна субсидия за последните 3 години  </t>
    </r>
    <r>
      <rPr>
        <b/>
        <sz val="10"/>
        <color rgb="FFFF0000"/>
        <rFont val="Times New Roman"/>
        <family val="1"/>
        <charset val="204"/>
      </rPr>
      <t>(до 15%)</t>
    </r>
  </si>
  <si>
    <t>Наличните към края на годината задължения за разходи</t>
  </si>
  <si>
    <t>2.</t>
  </si>
  <si>
    <r>
      <t xml:space="preserve">Съотношение на наличните към края на год. задължения за разходи към средногод. размер на разходите за последните 4 години. </t>
    </r>
    <r>
      <rPr>
        <b/>
        <sz val="10"/>
        <color rgb="FFFF0000"/>
        <rFont val="Times New Roman"/>
        <family val="1"/>
        <charset val="204"/>
      </rPr>
      <t>(до 15%)</t>
    </r>
  </si>
  <si>
    <t>Наличните към края на годината поети ангажименти за разходи</t>
  </si>
  <si>
    <t>3.</t>
  </si>
  <si>
    <r>
      <t xml:space="preserve">Съотношение на наличните към края на год.  поети ангажименти за разходи към средногод. размер на разходите за последните 4 г.  </t>
    </r>
    <r>
      <rPr>
        <b/>
        <sz val="10"/>
        <color rgb="FFFF0000"/>
        <rFont val="Times New Roman"/>
        <family val="1"/>
        <charset val="204"/>
      </rPr>
      <t>(до 50%)</t>
    </r>
  </si>
  <si>
    <t>Налични в края на годината просрочени задължения</t>
  </si>
  <si>
    <t>x</t>
  </si>
  <si>
    <t>4.</t>
  </si>
  <si>
    <r>
      <t xml:space="preserve">Съотношение на наличните към края на годината просрочени задължения към отчетените за последната год. разходи. </t>
    </r>
    <r>
      <rPr>
        <b/>
        <sz val="10"/>
        <color rgb="FFFF0000"/>
        <rFont val="Times New Roman"/>
        <family val="1"/>
        <charset val="204"/>
      </rPr>
      <t xml:space="preserve"> </t>
    </r>
    <r>
      <rPr>
        <sz val="10"/>
        <color rgb="FFFF0000"/>
        <rFont val="Times New Roman"/>
        <family val="1"/>
        <charset val="204"/>
      </rPr>
      <t>(до 5%)</t>
    </r>
  </si>
  <si>
    <t>5.</t>
  </si>
  <si>
    <t>Бюджетно салдо</t>
  </si>
  <si>
    <t xml:space="preserve">Начислени задължения (облог) с приспадната отстъпка за данък върху недвижимите имоти (ДНИ) за текущата година </t>
  </si>
  <si>
    <t>Плащания за ДНИ за текущата година</t>
  </si>
  <si>
    <t>Събираемост на данък върху недвижимите имоти (ДНИ)</t>
  </si>
  <si>
    <t xml:space="preserve">Начислени задължения (облог) с приспадната отстъпка за данък върху превозните средства (ДПрС) за текущата година </t>
  </si>
  <si>
    <t>Плащания за ДПрС за текущата година</t>
  </si>
  <si>
    <t>Събираемост на данък върху превозните средства (ДПрС)</t>
  </si>
  <si>
    <t>6.</t>
  </si>
  <si>
    <t>Осреднено равнище на събираемост на ДНИ и ДПрС</t>
  </si>
  <si>
    <t xml:space="preserve">Размер на отчетените/прогнозни разходи </t>
  </si>
  <si>
    <t>делегирани от държавата дейности</t>
  </si>
  <si>
    <t xml:space="preserve">                      (име, фамилия, подпис)</t>
  </si>
  <si>
    <t xml:space="preserve">             в т. ч.такса за битови отпадъци</t>
  </si>
  <si>
    <t xml:space="preserve">            в т. ч.  вноски от приходи на държавни и общински предприятия и институции</t>
  </si>
  <si>
    <t xml:space="preserve"> наличност в края на периода (-) (от §§95-07 до §§95-12)</t>
  </si>
  <si>
    <t>2023 г.</t>
  </si>
  <si>
    <t>Приложение № 17</t>
  </si>
  <si>
    <t>Приложение № 16</t>
  </si>
  <si>
    <t>2024 г.</t>
  </si>
  <si>
    <t>ПРОЕКТ НА БЮДЖЕТ ЗА 2023 г.  по агрегирани показатели</t>
  </si>
  <si>
    <t>2025 г.</t>
  </si>
  <si>
    <t xml:space="preserve">Прогнозни парични потоци за периода 2023-2025 г. </t>
  </si>
  <si>
    <r>
      <rPr>
        <u/>
        <sz val="10"/>
        <color theme="1"/>
        <rFont val="Times New Roman"/>
        <family val="1"/>
        <charset val="204"/>
      </rPr>
      <t xml:space="preserve">Забележки: </t>
    </r>
    <r>
      <rPr>
        <sz val="10"/>
        <color theme="1"/>
        <rFont val="Times New Roman"/>
        <family val="1"/>
        <charset val="204"/>
      </rPr>
      <t>1. За показателя "Обща изравнителна субсидия" се взема стойността на тази субсидия, определена в закона за държавния бюджет за съответната година. За 2024 и 2025 г. този показател следва да се планира на нивото на одобрената със ЗДБРБ за 2023 г. обща изравнителна субсидия.  
                       2. За показателя "Задължения за разходи" се използват прогнозните кредитни салда на сметки 4010, 4030, 4241, 4281, 4282, 4291, 4523, 4548, 4568, 4845, 4847, 4848, 4853, 4861, 4863, 4877, 4878, 4897, 4898, 4971, 4972, 4975, 4976, 4978, 4979. 
                       3. За показателя "Поети ангажименти за разходи" се използва прогнозното кредитно салдо на сметка 9200.
                       4. Показателят "Размер на отчетените/прогнозните разходи" включва общата сума на разходите без §19-00.
                       5. Показателят "Събираемост" представлява съотношение на събраната сума (плащания) към начислените задължения (облог) за съответната текуща година, намалени с ползваната отстъпка за съответния вид данък. За 2023-2025 г. се използват прогнозни данни.</t>
    </r>
  </si>
  <si>
    <t>Таблица за прогнозното изменение на показателите по чл. 130а от ЗПФ за периода 2022 -  2025 г.</t>
  </si>
  <si>
    <t>Приложение № 15</t>
  </si>
  <si>
    <t xml:space="preserve"> - трансфери за други целеви разходи за месни дейности (+)</t>
  </si>
  <si>
    <t>§§31-18</t>
  </si>
  <si>
    <t>ИЗГОТВИЛ:Емине Забитева</t>
  </si>
  <si>
    <t>е-mail: schet_rudozem@abv.bg</t>
  </si>
  <si>
    <t>сл. тел.: 0895538111</t>
  </si>
  <si>
    <t>КМЕТ: д-р Румен  Пехливанов</t>
  </si>
  <si>
    <t>ГЛ. СЧЕТОВОДИТЕЛ:  Милена Русева</t>
  </si>
  <si>
    <t>ОБЩИНА РУДОЗЕМ</t>
  </si>
  <si>
    <t>ИЗГОТВИЛ: Емине Забитева</t>
  </si>
  <si>
    <t>КМЕТ: д-р Румен Пехливанов</t>
  </si>
  <si>
    <t>ГЛ. СЧЕТОВОДИТЕЛ: Милена Русева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</si>
</sst>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quot;-&quot;0#"/>
    <numFmt numFmtId="166" formatCode="0.0%"/>
    <numFmt numFmtId="167" formatCode="_-* #,##0.00\ _ë_â_-;\-* #,##0.00\ _ë_â_-;_-* &quot;-&quot;??\ _ë_â_-;_-@_-"/>
  </numFmts>
  <fonts count="25">
    <font>
      <sz val="11"/>
      <color theme="1"/>
      <name val="Calibri"/>
      <family val="2"/>
      <charset val="204"/>
      <scheme val="minor"/>
    </font>
    <font>
      <sz val="10"/>
      <name val="Arial"/>
      <family val="2"/>
      <charset val="204"/>
    </font>
    <font>
      <sz val="12"/>
      <name val="Times New Roman CYR"/>
      <family val="1"/>
      <charset val="204"/>
    </font>
    <font>
      <sz val="10"/>
      <name val="Hebar"/>
      <charset val="204"/>
    </font>
    <font>
      <sz val="12"/>
      <name val="Times New Roman"/>
      <family val="1"/>
      <charset val="204"/>
    </font>
    <font>
      <b/>
      <sz val="10"/>
      <name val="Times New Roman"/>
      <family val="1"/>
      <charset val="204"/>
    </font>
    <font>
      <b/>
      <sz val="12"/>
      <name val="Times New Roman"/>
      <family val="1"/>
      <charset val="204"/>
    </font>
    <font>
      <b/>
      <sz val="14"/>
      <name val="Times New Roman"/>
      <family val="1"/>
      <charset val="204"/>
    </font>
    <font>
      <sz val="12"/>
      <color indexed="8"/>
      <name val="Times New Roman"/>
      <family val="1"/>
      <charset val="204"/>
    </font>
    <font>
      <i/>
      <sz val="12"/>
      <name val="Times New Roman"/>
      <family val="1"/>
      <charset val="204"/>
    </font>
    <font>
      <sz val="12"/>
      <color theme="1"/>
      <name val="Times New Roman"/>
      <family val="1"/>
      <charset val="204"/>
    </font>
    <font>
      <sz val="11"/>
      <color theme="1"/>
      <name val="Calibri"/>
      <family val="2"/>
      <charset val="204"/>
      <scheme val="minor"/>
    </font>
    <font>
      <b/>
      <sz val="11"/>
      <color theme="1"/>
      <name val="Calibri"/>
      <family val="2"/>
      <charset val="204"/>
      <scheme val="minor"/>
    </font>
    <font>
      <sz val="10"/>
      <name val="Times New Roman"/>
      <family val="1"/>
      <charset val="204"/>
    </font>
    <font>
      <b/>
      <sz val="10"/>
      <color theme="1"/>
      <name val="Times New Roman"/>
      <family val="1"/>
      <charset val="204"/>
    </font>
    <font>
      <b/>
      <u/>
      <sz val="11"/>
      <color theme="1"/>
      <name val="Times New Roman"/>
      <family val="1"/>
      <charset val="204"/>
    </font>
    <font>
      <sz val="10"/>
      <color theme="1"/>
      <name val="Times New Roman"/>
      <family val="1"/>
      <charset val="204"/>
    </font>
    <font>
      <i/>
      <sz val="10"/>
      <color theme="1"/>
      <name val="Times New Roman"/>
      <family val="1"/>
      <charset val="204"/>
    </font>
    <font>
      <b/>
      <sz val="10"/>
      <color rgb="FFFF0000"/>
      <name val="Times New Roman"/>
      <family val="1"/>
      <charset val="204"/>
    </font>
    <font>
      <sz val="10"/>
      <color rgb="FFFF0000"/>
      <name val="Times New Roman"/>
      <family val="1"/>
      <charset val="204"/>
    </font>
    <font>
      <u/>
      <sz val="10"/>
      <color theme="1"/>
      <name val="Times New Roman"/>
      <family val="1"/>
      <charset val="204"/>
    </font>
    <font>
      <u/>
      <sz val="10"/>
      <color theme="10"/>
      <name val="Hebar"/>
      <charset val="204"/>
    </font>
    <font>
      <sz val="11"/>
      <color theme="1"/>
      <name val="Arial"/>
      <family val="2"/>
      <charset val="204"/>
    </font>
    <font>
      <sz val="11"/>
      <color indexed="8"/>
      <name val="Calibri"/>
      <family val="2"/>
      <charset val="204"/>
    </font>
    <font>
      <sz val="11"/>
      <color theme="1"/>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theme="0" tint="-0.2499465926084170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theme="0" tint="-0.24994659260841701"/>
      </bottom>
      <diagonal/>
    </border>
    <border>
      <left style="thin">
        <color indexed="64"/>
      </left>
      <right style="thin">
        <color indexed="64"/>
      </right>
      <top style="medium">
        <color indexed="64"/>
      </top>
      <bottom style="thin">
        <color theme="0" tint="-0.24994659260841701"/>
      </bottom>
      <diagonal/>
    </border>
    <border>
      <left/>
      <right style="medium">
        <color indexed="64"/>
      </right>
      <top style="medium">
        <color indexed="64"/>
      </top>
      <bottom style="thin">
        <color theme="0" tint="-0.24994659260841701"/>
      </bottom>
      <diagonal/>
    </border>
    <border>
      <left style="medium">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diagonal/>
    </border>
  </borders>
  <cellStyleXfs count="16">
    <xf numFmtId="0" fontId="0" fillId="0" borderId="0"/>
    <xf numFmtId="0" fontId="1" fillId="0" borderId="0"/>
    <xf numFmtId="0" fontId="3" fillId="0" borderId="0"/>
    <xf numFmtId="0" fontId="1" fillId="0" borderId="0"/>
    <xf numFmtId="9" fontId="11" fillId="0" borderId="0" applyFont="0" applyFill="0" applyBorder="0" applyAlignment="0" applyProtection="0"/>
    <xf numFmtId="0" fontId="1" fillId="0" borderId="0"/>
    <xf numFmtId="167" fontId="3" fillId="0" borderId="0" applyFont="0" applyFill="0" applyBorder="0" applyAlignment="0" applyProtection="0"/>
    <xf numFmtId="0" fontId="21" fillId="0" borderId="0" applyNumberFormat="0" applyFill="0" applyBorder="0" applyAlignment="0" applyProtection="0"/>
    <xf numFmtId="0" fontId="1" fillId="0" borderId="0"/>
    <xf numFmtId="0" fontId="22" fillId="0" borderId="0"/>
    <xf numFmtId="0" fontId="3" fillId="0" borderId="0"/>
    <xf numFmtId="0" fontId="1" fillId="0" borderId="0">
      <alignment wrapText="1"/>
    </xf>
    <xf numFmtId="0" fontId="1" fillId="0" borderId="0">
      <alignment wrapText="1"/>
    </xf>
    <xf numFmtId="9" fontId="23" fillId="0" borderId="0" applyFont="0" applyFill="0" applyBorder="0" applyAlignment="0" applyProtection="0"/>
    <xf numFmtId="9" fontId="1" fillId="0" borderId="0" applyFont="0" applyFill="0" applyBorder="0" applyAlignment="0" applyProtection="0">
      <alignment wrapText="1"/>
    </xf>
    <xf numFmtId="0" fontId="1" fillId="0" borderId="0"/>
  </cellStyleXfs>
  <cellXfs count="213">
    <xf numFmtId="0" fontId="0" fillId="0" borderId="0" xfId="0"/>
    <xf numFmtId="3" fontId="6" fillId="2" borderId="13" xfId="0" applyNumberFormat="1" applyFont="1" applyFill="1" applyBorder="1" applyAlignment="1" applyProtection="1"/>
    <xf numFmtId="3" fontId="4" fillId="2" borderId="13" xfId="0" applyNumberFormat="1" applyFont="1" applyFill="1" applyBorder="1" applyAlignment="1" applyProtection="1"/>
    <xf numFmtId="3" fontId="6" fillId="2" borderId="13" xfId="0" quotePrefix="1" applyNumberFormat="1" applyFont="1" applyFill="1" applyBorder="1" applyAlignment="1" applyProtection="1"/>
    <xf numFmtId="3" fontId="4" fillId="3" borderId="13" xfId="0" quotePrefix="1" applyNumberFormat="1" applyFont="1" applyFill="1" applyBorder="1" applyAlignment="1" applyProtection="1"/>
    <xf numFmtId="0" fontId="0" fillId="2" borderId="13" xfId="0" applyFill="1" applyBorder="1" applyProtection="1">
      <protection locked="0"/>
    </xf>
    <xf numFmtId="3" fontId="9" fillId="0" borderId="13" xfId="0" quotePrefix="1" applyNumberFormat="1" applyFont="1" applyBorder="1" applyAlignment="1" applyProtection="1">
      <protection locked="0"/>
    </xf>
    <xf numFmtId="0" fontId="10" fillId="0" borderId="0" xfId="0" applyFont="1" applyProtection="1">
      <protection locked="0"/>
    </xf>
    <xf numFmtId="3" fontId="6" fillId="2" borderId="7" xfId="0" applyNumberFormat="1" applyFont="1" applyFill="1" applyBorder="1" applyAlignment="1" applyProtection="1"/>
    <xf numFmtId="3" fontId="6" fillId="2" borderId="14" xfId="0" applyNumberFormat="1" applyFont="1" applyFill="1" applyBorder="1" applyAlignment="1" applyProtection="1"/>
    <xf numFmtId="3" fontId="6" fillId="2" borderId="14" xfId="0" quotePrefix="1" applyNumberFormat="1" applyFont="1" applyFill="1" applyBorder="1" applyAlignment="1" applyProtection="1"/>
    <xf numFmtId="3" fontId="4" fillId="3" borderId="14" xfId="0" quotePrefix="1" applyNumberFormat="1" applyFont="1" applyFill="1" applyBorder="1" applyAlignment="1" applyProtection="1"/>
    <xf numFmtId="3" fontId="9" fillId="0" borderId="14" xfId="0" quotePrefix="1" applyNumberFormat="1" applyFont="1" applyBorder="1" applyAlignment="1" applyProtection="1">
      <protection locked="0"/>
    </xf>
    <xf numFmtId="3" fontId="6" fillId="2" borderId="22" xfId="0" applyNumberFormat="1" applyFont="1" applyFill="1" applyBorder="1" applyAlignment="1" applyProtection="1"/>
    <xf numFmtId="3" fontId="6" fillId="2" borderId="23" xfId="0" applyNumberFormat="1" applyFont="1" applyFill="1" applyBorder="1" applyAlignment="1" applyProtection="1"/>
    <xf numFmtId="3" fontId="4" fillId="0" borderId="23" xfId="0" quotePrefix="1" applyNumberFormat="1" applyFont="1" applyBorder="1" applyAlignment="1" applyProtection="1">
      <protection locked="0"/>
    </xf>
    <xf numFmtId="3" fontId="6" fillId="2" borderId="23" xfId="0" quotePrefix="1" applyNumberFormat="1" applyFont="1" applyFill="1" applyBorder="1" applyAlignment="1" applyProtection="1"/>
    <xf numFmtId="3" fontId="4" fillId="2" borderId="23" xfId="0" applyNumberFormat="1" applyFont="1" applyFill="1" applyBorder="1" applyAlignment="1" applyProtection="1"/>
    <xf numFmtId="3" fontId="4" fillId="3" borderId="23" xfId="0" quotePrefix="1" applyNumberFormat="1" applyFont="1" applyFill="1" applyBorder="1" applyAlignment="1" applyProtection="1"/>
    <xf numFmtId="3" fontId="9" fillId="0" borderId="23" xfId="0" quotePrefix="1" applyNumberFormat="1" applyFont="1" applyBorder="1" applyAlignment="1" applyProtection="1">
      <protection locked="0"/>
    </xf>
    <xf numFmtId="3" fontId="9" fillId="0" borderId="24" xfId="0" quotePrefix="1" applyNumberFormat="1" applyFont="1" applyBorder="1" applyAlignment="1" applyProtection="1">
      <protection locked="0"/>
    </xf>
    <xf numFmtId="3" fontId="6" fillId="2" borderId="25" xfId="0" applyNumberFormat="1" applyFont="1" applyFill="1" applyBorder="1" applyAlignment="1" applyProtection="1"/>
    <xf numFmtId="3" fontId="4" fillId="2" borderId="26" xfId="0" applyNumberFormat="1" applyFont="1" applyFill="1" applyBorder="1" applyAlignment="1" applyProtection="1"/>
    <xf numFmtId="3" fontId="9" fillId="2" borderId="26" xfId="0" applyNumberFormat="1" applyFont="1" applyFill="1" applyBorder="1" applyAlignment="1" applyProtection="1"/>
    <xf numFmtId="3" fontId="6" fillId="2" borderId="26" xfId="0" applyNumberFormat="1" applyFont="1" applyFill="1" applyBorder="1" applyAlignment="1" applyProtection="1"/>
    <xf numFmtId="3" fontId="4" fillId="2" borderId="26" xfId="0" applyNumberFormat="1" applyFont="1" applyFill="1" applyBorder="1" applyAlignment="1" applyProtection="1">
      <alignment horizontal="right"/>
    </xf>
    <xf numFmtId="3" fontId="9" fillId="2" borderId="26" xfId="0" quotePrefix="1" applyNumberFormat="1" applyFont="1" applyFill="1" applyBorder="1" applyAlignment="1" applyProtection="1"/>
    <xf numFmtId="3" fontId="9" fillId="2" borderId="27" xfId="0" quotePrefix="1" applyNumberFormat="1" applyFont="1" applyFill="1" applyBorder="1" applyAlignment="1" applyProtection="1"/>
    <xf numFmtId="3" fontId="4" fillId="0" borderId="13" xfId="0" applyNumberFormat="1" applyFont="1" applyBorder="1" applyAlignment="1" applyProtection="1">
      <protection locked="0"/>
    </xf>
    <xf numFmtId="3" fontId="4" fillId="0" borderId="23" xfId="0" applyNumberFormat="1" applyFont="1" applyBorder="1" applyAlignment="1" applyProtection="1">
      <protection locked="0"/>
    </xf>
    <xf numFmtId="3" fontId="4" fillId="0" borderId="14" xfId="0" applyNumberFormat="1" applyFont="1" applyBorder="1" applyAlignment="1" applyProtection="1">
      <protection locked="0"/>
    </xf>
    <xf numFmtId="3" fontId="9" fillId="0" borderId="23" xfId="0" applyNumberFormat="1" applyFont="1" applyBorder="1" applyAlignment="1" applyProtection="1">
      <protection locked="0"/>
    </xf>
    <xf numFmtId="3" fontId="9" fillId="0" borderId="13" xfId="0" applyNumberFormat="1" applyFont="1" applyBorder="1" applyAlignment="1" applyProtection="1">
      <protection locked="0"/>
    </xf>
    <xf numFmtId="3" fontId="4" fillId="0" borderId="23" xfId="0" applyNumberFormat="1" applyFont="1" applyBorder="1" applyAlignment="1" applyProtection="1">
      <alignment horizontal="right"/>
      <protection locked="0"/>
    </xf>
    <xf numFmtId="3" fontId="4" fillId="0" borderId="13" xfId="0" applyNumberFormat="1" applyFont="1" applyBorder="1" applyAlignment="1" applyProtection="1">
      <alignment horizontal="right"/>
      <protection locked="0"/>
    </xf>
    <xf numFmtId="3" fontId="4" fillId="0" borderId="14" xfId="0" applyNumberFormat="1" applyFont="1" applyBorder="1" applyAlignment="1" applyProtection="1">
      <alignment horizontal="right"/>
      <protection locked="0"/>
    </xf>
    <xf numFmtId="3" fontId="4" fillId="2" borderId="36" xfId="0" quotePrefix="1" applyNumberFormat="1" applyFont="1" applyFill="1" applyBorder="1" applyAlignment="1" applyProtection="1"/>
    <xf numFmtId="3" fontId="6" fillId="2" borderId="31" xfId="0" quotePrefix="1" applyNumberFormat="1" applyFont="1" applyFill="1" applyBorder="1" applyAlignment="1" applyProtection="1"/>
    <xf numFmtId="3" fontId="6" fillId="2" borderId="32" xfId="0" quotePrefix="1" applyNumberFormat="1" applyFont="1" applyFill="1" applyBorder="1" applyAlignment="1" applyProtection="1"/>
    <xf numFmtId="3" fontId="6" fillId="2" borderId="33" xfId="0" quotePrefix="1" applyNumberFormat="1" applyFont="1" applyFill="1" applyBorder="1" applyAlignment="1" applyProtection="1"/>
    <xf numFmtId="3" fontId="6" fillId="2" borderId="36" xfId="0" applyNumberFormat="1" applyFont="1" applyFill="1" applyBorder="1" applyAlignment="1" applyProtection="1"/>
    <xf numFmtId="3" fontId="4" fillId="2" borderId="7" xfId="0" applyNumberFormat="1" applyFont="1" applyFill="1" applyBorder="1" applyAlignment="1" applyProtection="1"/>
    <xf numFmtId="3" fontId="6" fillId="2" borderId="19" xfId="0" applyNumberFormat="1" applyFont="1" applyFill="1" applyBorder="1" applyAlignment="1" applyProtection="1"/>
    <xf numFmtId="3" fontId="6" fillId="3" borderId="36" xfId="0" applyNumberFormat="1" applyFont="1" applyFill="1" applyBorder="1" applyAlignment="1" applyProtection="1"/>
    <xf numFmtId="3" fontId="4" fillId="3" borderId="36" xfId="0" quotePrefix="1" applyNumberFormat="1" applyFont="1" applyFill="1" applyBorder="1" applyAlignment="1" applyProtection="1"/>
    <xf numFmtId="3" fontId="6" fillId="2" borderId="18" xfId="0" applyNumberFormat="1" applyFont="1" applyFill="1" applyBorder="1" applyAlignment="1" applyProtection="1"/>
    <xf numFmtId="3" fontId="16" fillId="3" borderId="18" xfId="0" applyNumberFormat="1" applyFont="1" applyFill="1" applyBorder="1" applyProtection="1"/>
    <xf numFmtId="3" fontId="13" fillId="3" borderId="18" xfId="0" applyNumberFormat="1" applyFont="1" applyFill="1" applyBorder="1" applyProtection="1">
      <protection locked="0"/>
    </xf>
    <xf numFmtId="3" fontId="17" fillId="3" borderId="49" xfId="0" applyNumberFormat="1" applyFont="1" applyFill="1" applyBorder="1" applyProtection="1">
      <protection locked="0"/>
    </xf>
    <xf numFmtId="3" fontId="17" fillId="3" borderId="50" xfId="0" applyNumberFormat="1" applyFont="1" applyFill="1" applyBorder="1" applyProtection="1">
      <protection locked="0"/>
    </xf>
    <xf numFmtId="3" fontId="16" fillId="3" borderId="32" xfId="0" applyNumberFormat="1" applyFont="1" applyFill="1" applyBorder="1" applyProtection="1"/>
    <xf numFmtId="3" fontId="16" fillId="3" borderId="33" xfId="0" applyNumberFormat="1" applyFont="1" applyFill="1" applyBorder="1" applyProtection="1"/>
    <xf numFmtId="3" fontId="16" fillId="3" borderId="51" xfId="0" applyNumberFormat="1" applyFont="1" applyFill="1" applyBorder="1" applyProtection="1"/>
    <xf numFmtId="166" fontId="14" fillId="3" borderId="16" xfId="0" applyNumberFormat="1" applyFont="1" applyFill="1" applyBorder="1" applyProtection="1"/>
    <xf numFmtId="166" fontId="14" fillId="3" borderId="17" xfId="0" applyNumberFormat="1" applyFont="1" applyFill="1" applyBorder="1" applyProtection="1"/>
    <xf numFmtId="3" fontId="16" fillId="3" borderId="53" xfId="0" applyNumberFormat="1" applyFont="1" applyFill="1" applyBorder="1" applyProtection="1"/>
    <xf numFmtId="3" fontId="16" fillId="3" borderId="53" xfId="0" applyNumberFormat="1" applyFont="1" applyFill="1" applyBorder="1" applyProtection="1">
      <protection locked="0"/>
    </xf>
    <xf numFmtId="3" fontId="16" fillId="3" borderId="54" xfId="0" applyNumberFormat="1" applyFont="1" applyFill="1" applyBorder="1" applyProtection="1">
      <protection locked="0"/>
    </xf>
    <xf numFmtId="3" fontId="17" fillId="3" borderId="56" xfId="0" applyNumberFormat="1" applyFont="1" applyFill="1" applyBorder="1" applyProtection="1">
      <protection locked="0"/>
    </xf>
    <xf numFmtId="9" fontId="14" fillId="3" borderId="16" xfId="0" applyNumberFormat="1" applyFont="1" applyFill="1" applyBorder="1" applyProtection="1"/>
    <xf numFmtId="9" fontId="14" fillId="3" borderId="17" xfId="0" applyNumberFormat="1" applyFont="1" applyFill="1" applyBorder="1" applyProtection="1"/>
    <xf numFmtId="3" fontId="16" fillId="3" borderId="38" xfId="0" applyNumberFormat="1" applyFont="1" applyFill="1" applyBorder="1" applyProtection="1"/>
    <xf numFmtId="3" fontId="16" fillId="3" borderId="38" xfId="0" applyNumberFormat="1" applyFont="1" applyFill="1" applyBorder="1" applyProtection="1">
      <protection locked="0"/>
    </xf>
    <xf numFmtId="3" fontId="17" fillId="3" borderId="59" xfId="0" applyNumberFormat="1" applyFont="1" applyFill="1" applyBorder="1" applyProtection="1"/>
    <xf numFmtId="3" fontId="17" fillId="0" borderId="59" xfId="0" applyNumberFormat="1" applyFont="1" applyFill="1" applyBorder="1" applyProtection="1">
      <protection locked="0"/>
    </xf>
    <xf numFmtId="3" fontId="17" fillId="3" borderId="61" xfId="0" applyNumberFormat="1" applyFont="1" applyFill="1" applyBorder="1" applyProtection="1"/>
    <xf numFmtId="3" fontId="17" fillId="0" borderId="61" xfId="0" applyNumberFormat="1" applyFont="1" applyFill="1" applyBorder="1" applyProtection="1">
      <protection locked="0"/>
    </xf>
    <xf numFmtId="3" fontId="17" fillId="3" borderId="32" xfId="0" applyNumberFormat="1" applyFont="1" applyFill="1" applyBorder="1" applyProtection="1"/>
    <xf numFmtId="166" fontId="17" fillId="3" borderId="32" xfId="0" applyNumberFormat="1" applyFont="1" applyFill="1" applyBorder="1" applyProtection="1"/>
    <xf numFmtId="166" fontId="17" fillId="3" borderId="33" xfId="0" applyNumberFormat="1" applyFont="1" applyFill="1" applyBorder="1" applyProtection="1"/>
    <xf numFmtId="3" fontId="17" fillId="3" borderId="63" xfId="0" applyNumberFormat="1" applyFont="1" applyFill="1" applyBorder="1" applyProtection="1"/>
    <xf numFmtId="3" fontId="17" fillId="0" borderId="63" xfId="0" applyNumberFormat="1" applyFont="1" applyFill="1" applyBorder="1" applyProtection="1">
      <protection locked="0"/>
    </xf>
    <xf numFmtId="3" fontId="17" fillId="3" borderId="49" xfId="0" applyNumberFormat="1" applyFont="1" applyFill="1" applyBorder="1" applyProtection="1"/>
    <xf numFmtId="3" fontId="16" fillId="0" borderId="16" xfId="0" applyNumberFormat="1" applyFont="1" applyFill="1" applyBorder="1" applyProtection="1"/>
    <xf numFmtId="166" fontId="14" fillId="0" borderId="16" xfId="0" applyNumberFormat="1" applyFont="1" applyFill="1" applyBorder="1" applyProtection="1"/>
    <xf numFmtId="166" fontId="14" fillId="0" borderId="17" xfId="0" applyNumberFormat="1" applyFont="1" applyFill="1" applyBorder="1" applyProtection="1"/>
    <xf numFmtId="0" fontId="0" fillId="0" borderId="0" xfId="0" applyBorder="1" applyProtection="1"/>
    <xf numFmtId="0" fontId="4" fillId="0" borderId="0" xfId="0" applyFont="1" applyBorder="1" applyAlignment="1" applyProtection="1">
      <alignment horizontal="left"/>
    </xf>
    <xf numFmtId="0" fontId="0" fillId="0" borderId="0" xfId="0" applyProtection="1"/>
    <xf numFmtId="0" fontId="0" fillId="0" borderId="1" xfId="0" applyBorder="1" applyProtection="1"/>
    <xf numFmtId="0" fontId="0" fillId="0" borderId="2" xfId="0" applyBorder="1" applyProtection="1"/>
    <xf numFmtId="0" fontId="4" fillId="0" borderId="3" xfId="0" applyFont="1" applyBorder="1" applyAlignment="1" applyProtection="1">
      <alignment horizontal="right"/>
    </xf>
    <xf numFmtId="0" fontId="6" fillId="0" borderId="1" xfId="0" applyFont="1" applyBorder="1" applyAlignment="1" applyProtection="1">
      <alignment horizontal="center"/>
    </xf>
    <xf numFmtId="0" fontId="4" fillId="0" borderId="1" xfId="0" applyFont="1" applyBorder="1" applyProtection="1"/>
    <xf numFmtId="0" fontId="6" fillId="2" borderId="1" xfId="0" applyFont="1" applyFill="1" applyBorder="1" applyAlignment="1" applyProtection="1">
      <alignment horizontal="center"/>
    </xf>
    <xf numFmtId="0" fontId="5" fillId="0" borderId="18" xfId="0" applyFont="1" applyBorder="1" applyAlignment="1" applyProtection="1"/>
    <xf numFmtId="0" fontId="5" fillId="0" borderId="19" xfId="0" applyFont="1" applyBorder="1" applyAlignment="1" applyProtection="1"/>
    <xf numFmtId="0" fontId="6" fillId="0" borderId="8" xfId="0" quotePrefix="1" applyFont="1" applyBorder="1" applyAlignment="1" applyProtection="1">
      <alignment horizontal="center"/>
    </xf>
    <xf numFmtId="0" fontId="6" fillId="2" borderId="8" xfId="0" applyFont="1" applyFill="1" applyBorder="1" applyAlignment="1" applyProtection="1">
      <alignment horizontal="center"/>
    </xf>
    <xf numFmtId="0" fontId="6" fillId="0" borderId="16" xfId="0" applyFont="1" applyBorder="1" applyAlignment="1" applyProtection="1">
      <alignment horizontal="center" wrapText="1"/>
    </xf>
    <xf numFmtId="0" fontId="6" fillId="0" borderId="17" xfId="0" applyFont="1" applyBorder="1" applyAlignment="1" applyProtection="1">
      <alignment horizontal="center" wrapText="1"/>
    </xf>
    <xf numFmtId="0" fontId="6" fillId="0" borderId="36" xfId="0" applyFont="1" applyBorder="1" applyProtection="1"/>
    <xf numFmtId="0" fontId="4" fillId="0" borderId="5" xfId="0" applyFont="1" applyBorder="1" applyProtection="1"/>
    <xf numFmtId="0" fontId="4" fillId="0" borderId="8" xfId="0" applyFont="1" applyBorder="1" applyAlignment="1" applyProtection="1">
      <alignment horizontal="left"/>
    </xf>
    <xf numFmtId="0" fontId="4" fillId="0" borderId="20" xfId="0" applyFont="1" applyBorder="1" applyAlignment="1" applyProtection="1">
      <alignment horizontal="left"/>
    </xf>
    <xf numFmtId="0" fontId="4" fillId="0" borderId="12" xfId="0" applyFont="1" applyBorder="1" applyAlignment="1" applyProtection="1">
      <alignment horizontal="left"/>
    </xf>
    <xf numFmtId="3" fontId="4" fillId="0" borderId="13" xfId="0" applyNumberFormat="1" applyFont="1" applyBorder="1" applyAlignment="1" applyProtection="1"/>
    <xf numFmtId="0" fontId="4" fillId="0" borderId="15" xfId="0" applyFont="1" applyBorder="1" applyAlignment="1" applyProtection="1">
      <alignment horizontal="left"/>
    </xf>
    <xf numFmtId="0" fontId="4" fillId="0" borderId="4" xfId="0" applyFont="1" applyBorder="1" applyAlignment="1" applyProtection="1">
      <alignment horizontal="left"/>
    </xf>
    <xf numFmtId="0" fontId="4" fillId="0" borderId="10" xfId="0" applyFont="1" applyBorder="1" applyAlignment="1" applyProtection="1">
      <alignment horizontal="left"/>
    </xf>
    <xf numFmtId="0" fontId="4" fillId="0" borderId="5" xfId="0" applyFont="1" applyBorder="1" applyAlignment="1" applyProtection="1">
      <alignment horizontal="left"/>
    </xf>
    <xf numFmtId="0" fontId="9" fillId="0" borderId="5" xfId="0" applyFont="1" applyBorder="1" applyAlignment="1" applyProtection="1">
      <alignment horizontal="left" wrapText="1"/>
    </xf>
    <xf numFmtId="0" fontId="9" fillId="0" borderId="20" xfId="0" applyFont="1" applyBorder="1" applyAlignment="1" applyProtection="1">
      <alignment horizontal="left"/>
    </xf>
    <xf numFmtId="3" fontId="9" fillId="0" borderId="13" xfId="0" applyNumberFormat="1" applyFont="1" applyBorder="1" applyAlignment="1" applyProtection="1"/>
    <xf numFmtId="0" fontId="9" fillId="0" borderId="4" xfId="0" applyFont="1" applyBorder="1" applyAlignment="1" applyProtection="1">
      <alignment horizontal="left"/>
    </xf>
    <xf numFmtId="1" fontId="9" fillId="0" borderId="20" xfId="0" applyNumberFormat="1" applyFont="1" applyBorder="1" applyAlignment="1" applyProtection="1"/>
    <xf numFmtId="0" fontId="9" fillId="0" borderId="9" xfId="0" applyFont="1" applyBorder="1" applyAlignment="1" applyProtection="1">
      <alignment horizontal="left"/>
    </xf>
    <xf numFmtId="0" fontId="4" fillId="0" borderId="9" xfId="0" applyFont="1" applyBorder="1" applyAlignment="1" applyProtection="1">
      <alignment horizontal="left"/>
    </xf>
    <xf numFmtId="1" fontId="4" fillId="0" borderId="20" xfId="0" applyNumberFormat="1" applyFont="1" applyBorder="1" applyAlignment="1" applyProtection="1"/>
    <xf numFmtId="0" fontId="4" fillId="0" borderId="20" xfId="0" applyFont="1" applyFill="1" applyBorder="1" applyAlignment="1" applyProtection="1">
      <alignment horizontal="left"/>
    </xf>
    <xf numFmtId="0" fontId="4" fillId="0" borderId="6" xfId="0" quotePrefix="1" applyFont="1" applyBorder="1" applyAlignment="1" applyProtection="1">
      <alignment horizontal="left"/>
    </xf>
    <xf numFmtId="0" fontId="4" fillId="0" borderId="6" xfId="0" applyFont="1" applyBorder="1" applyAlignment="1" applyProtection="1">
      <alignment horizontal="left"/>
    </xf>
    <xf numFmtId="16" fontId="4" fillId="0" borderId="11" xfId="0" quotePrefix="1" applyNumberFormat="1" applyFont="1" applyBorder="1" applyAlignment="1" applyProtection="1">
      <alignment horizontal="left"/>
    </xf>
    <xf numFmtId="3" fontId="4" fillId="0" borderId="13" xfId="0" quotePrefix="1" applyNumberFormat="1" applyFont="1" applyBorder="1" applyAlignment="1" applyProtection="1"/>
    <xf numFmtId="0" fontId="6" fillId="0" borderId="10" xfId="0" applyFont="1" applyBorder="1" applyProtection="1"/>
    <xf numFmtId="0" fontId="4" fillId="0" borderId="12" xfId="0" quotePrefix="1" applyFont="1" applyBorder="1" applyAlignment="1" applyProtection="1">
      <alignment horizontal="left" wrapText="1"/>
    </xf>
    <xf numFmtId="165" fontId="2" fillId="3" borderId="20" xfId="2" quotePrefix="1" applyNumberFormat="1" applyFont="1" applyFill="1" applyBorder="1" applyAlignment="1" applyProtection="1">
      <alignment horizontal="left"/>
    </xf>
    <xf numFmtId="0" fontId="4" fillId="0" borderId="5" xfId="0" quotePrefix="1" applyFont="1" applyBorder="1" applyAlignment="1" applyProtection="1">
      <alignment horizontal="left"/>
    </xf>
    <xf numFmtId="0" fontId="4" fillId="0" borderId="9" xfId="0" quotePrefix="1" applyFont="1" applyBorder="1" applyAlignment="1" applyProtection="1">
      <alignment horizontal="left"/>
    </xf>
    <xf numFmtId="165" fontId="2" fillId="3" borderId="20" xfId="2" quotePrefix="1" applyNumberFormat="1" applyFont="1" applyFill="1" applyBorder="1" applyAlignment="1" applyProtection="1">
      <alignment horizontal="left" wrapText="1"/>
    </xf>
    <xf numFmtId="0" fontId="4" fillId="0" borderId="9" xfId="0" applyFont="1" applyBorder="1" applyAlignment="1" applyProtection="1">
      <alignment horizontal="left" wrapText="1"/>
    </xf>
    <xf numFmtId="0" fontId="4" fillId="0" borderId="11" xfId="0" applyFont="1" applyBorder="1" applyAlignment="1" applyProtection="1">
      <alignment horizontal="left"/>
    </xf>
    <xf numFmtId="0" fontId="6" fillId="0" borderId="4" xfId="0" applyFont="1" applyBorder="1" applyProtection="1"/>
    <xf numFmtId="0" fontId="4" fillId="0" borderId="15" xfId="0" quotePrefix="1" applyFont="1" applyBorder="1" applyAlignment="1" applyProtection="1">
      <alignment horizontal="left" wrapText="1"/>
    </xf>
    <xf numFmtId="0" fontId="4" fillId="0" borderId="4" xfId="0" quotePrefix="1" applyFont="1" applyBorder="1" applyAlignment="1" applyProtection="1">
      <alignment horizontal="left"/>
    </xf>
    <xf numFmtId="0" fontId="4" fillId="0" borderId="39" xfId="0" applyFont="1" applyBorder="1" applyAlignment="1" applyProtection="1">
      <alignment horizontal="left"/>
    </xf>
    <xf numFmtId="0" fontId="4" fillId="0" borderId="28" xfId="0" applyFont="1" applyBorder="1" applyProtection="1"/>
    <xf numFmtId="0" fontId="4" fillId="0" borderId="30" xfId="0" applyFont="1" applyBorder="1" applyAlignment="1" applyProtection="1">
      <alignment horizontal="left"/>
    </xf>
    <xf numFmtId="0" fontId="4" fillId="0" borderId="29" xfId="0" applyFont="1" applyBorder="1" applyProtection="1"/>
    <xf numFmtId="0" fontId="4" fillId="0" borderId="15" xfId="0" applyFont="1" applyBorder="1" applyProtection="1"/>
    <xf numFmtId="0" fontId="4" fillId="0" borderId="15" xfId="0" applyFont="1" applyBorder="1" applyAlignment="1" applyProtection="1">
      <alignment horizontal="left" vertical="center" wrapText="1"/>
    </xf>
    <xf numFmtId="0" fontId="4" fillId="0" borderId="21" xfId="0" applyFont="1" applyBorder="1" applyAlignment="1" applyProtection="1">
      <alignment horizontal="left"/>
    </xf>
    <xf numFmtId="0" fontId="7" fillId="0" borderId="10" xfId="0" applyFont="1" applyBorder="1" applyAlignment="1" applyProtection="1">
      <alignment horizontal="left"/>
    </xf>
    <xf numFmtId="0" fontId="4" fillId="0" borderId="35" xfId="0" applyFont="1" applyBorder="1" applyAlignment="1" applyProtection="1">
      <alignment horizontal="left"/>
    </xf>
    <xf numFmtId="3" fontId="4" fillId="0" borderId="37" xfId="0" quotePrefix="1" applyNumberFormat="1" applyFont="1" applyBorder="1" applyAlignment="1" applyProtection="1"/>
    <xf numFmtId="3" fontId="4" fillId="0" borderId="38" xfId="0" quotePrefix="1" applyNumberFormat="1" applyFont="1" applyBorder="1" applyAlignment="1" applyProtection="1"/>
    <xf numFmtId="3" fontId="4" fillId="0" borderId="34" xfId="0" quotePrefix="1" applyNumberFormat="1" applyFont="1" applyBorder="1" applyAlignment="1" applyProtection="1"/>
    <xf numFmtId="0" fontId="5" fillId="0" borderId="4" xfId="0" applyFont="1" applyBorder="1" applyAlignment="1" applyProtection="1">
      <alignment horizontal="left"/>
    </xf>
    <xf numFmtId="0" fontId="6" fillId="0" borderId="35" xfId="0" applyFont="1" applyBorder="1" applyAlignment="1" applyProtection="1">
      <alignment horizontal="left"/>
    </xf>
    <xf numFmtId="3" fontId="8" fillId="0" borderId="37" xfId="0" quotePrefix="1" applyNumberFormat="1" applyFont="1" applyBorder="1" applyAlignment="1" applyProtection="1"/>
    <xf numFmtId="3" fontId="8" fillId="0" borderId="38" xfId="0" quotePrefix="1" applyNumberFormat="1" applyFont="1" applyBorder="1" applyAlignment="1" applyProtection="1"/>
    <xf numFmtId="3" fontId="8" fillId="0" borderId="34" xfId="0" quotePrefix="1" applyNumberFormat="1" applyFont="1" applyBorder="1" applyAlignment="1" applyProtection="1"/>
    <xf numFmtId="0" fontId="6" fillId="0" borderId="10" xfId="0" applyFont="1" applyBorder="1" applyAlignment="1" applyProtection="1">
      <alignment horizontal="left"/>
    </xf>
    <xf numFmtId="0" fontId="4" fillId="0" borderId="30" xfId="0" quotePrefix="1" applyFont="1" applyBorder="1" applyAlignment="1" applyProtection="1">
      <alignment horizontal="left"/>
    </xf>
    <xf numFmtId="3" fontId="4" fillId="0" borderId="13" xfId="0" applyNumberFormat="1" applyFont="1" applyBorder="1" applyAlignment="1" applyProtection="1">
      <alignment horizontal="right"/>
    </xf>
    <xf numFmtId="164" fontId="4" fillId="0" borderId="9" xfId="0" applyNumberFormat="1" applyFont="1" applyBorder="1" applyProtection="1"/>
    <xf numFmtId="164" fontId="4" fillId="0" borderId="20" xfId="0" applyNumberFormat="1" applyFont="1" applyBorder="1" applyProtection="1"/>
    <xf numFmtId="164" fontId="4" fillId="0" borderId="9" xfId="0" applyNumberFormat="1" applyFont="1" applyBorder="1" applyAlignment="1" applyProtection="1">
      <alignment wrapText="1"/>
    </xf>
    <xf numFmtId="3" fontId="9" fillId="0" borderId="13" xfId="0" quotePrefix="1" applyNumberFormat="1" applyFont="1" applyBorder="1" applyAlignment="1" applyProtection="1"/>
    <xf numFmtId="0" fontId="9" fillId="0" borderId="11" xfId="0" applyFont="1" applyBorder="1" applyAlignment="1" applyProtection="1">
      <alignment horizontal="left"/>
    </xf>
    <xf numFmtId="0" fontId="9" fillId="0" borderId="21" xfId="0" applyFont="1" applyBorder="1" applyAlignment="1" applyProtection="1">
      <alignment horizontal="left"/>
    </xf>
    <xf numFmtId="3" fontId="9" fillId="0" borderId="16" xfId="0" quotePrefix="1" applyNumberFormat="1" applyFont="1" applyBorder="1" applyAlignment="1" applyProtection="1"/>
    <xf numFmtId="0" fontId="10" fillId="0" borderId="0" xfId="0" applyFont="1" applyProtection="1"/>
    <xf numFmtId="0" fontId="6" fillId="2" borderId="44" xfId="0" applyFont="1" applyFill="1" applyBorder="1" applyAlignment="1" applyProtection="1">
      <alignment horizontal="center"/>
    </xf>
    <xf numFmtId="0" fontId="6" fillId="2" borderId="42" xfId="0" applyFont="1" applyFill="1" applyBorder="1" applyAlignment="1" applyProtection="1">
      <alignment horizontal="center"/>
    </xf>
    <xf numFmtId="0" fontId="0" fillId="0" borderId="0" xfId="0" applyFill="1" applyProtection="1"/>
    <xf numFmtId="0" fontId="15" fillId="0" borderId="45" xfId="0" applyFont="1" applyBorder="1" applyProtection="1"/>
    <xf numFmtId="0" fontId="0" fillId="0" borderId="46" xfId="0" applyBorder="1" applyAlignment="1" applyProtection="1">
      <alignment horizontal="center"/>
    </xf>
    <xf numFmtId="0" fontId="0" fillId="0" borderId="65" xfId="0" applyFill="1" applyBorder="1" applyAlignment="1" applyProtection="1">
      <alignment horizontal="center"/>
    </xf>
    <xf numFmtId="0" fontId="0" fillId="0" borderId="47" xfId="0" applyBorder="1" applyProtection="1"/>
    <xf numFmtId="0" fontId="12" fillId="0" borderId="32" xfId="0" applyFont="1" applyBorder="1" applyAlignment="1" applyProtection="1">
      <alignment horizontal="center"/>
    </xf>
    <xf numFmtId="0" fontId="12" fillId="0" borderId="48" xfId="0" applyFont="1" applyBorder="1" applyAlignment="1" applyProtection="1">
      <alignment horizontal="center"/>
    </xf>
    <xf numFmtId="0" fontId="12" fillId="0" borderId="66" xfId="0" applyFont="1" applyBorder="1" applyAlignment="1" applyProtection="1">
      <alignment horizontal="center"/>
    </xf>
    <xf numFmtId="0" fontId="16" fillId="0" borderId="1" xfId="0" applyFont="1" applyBorder="1" applyAlignment="1" applyProtection="1">
      <alignment horizontal="right"/>
    </xf>
    <xf numFmtId="0" fontId="16" fillId="0" borderId="43" xfId="0" applyFont="1" applyBorder="1" applyAlignment="1" applyProtection="1">
      <alignment wrapText="1"/>
    </xf>
    <xf numFmtId="0" fontId="16" fillId="0" borderId="4" xfId="0" applyFont="1" applyBorder="1" applyAlignment="1" applyProtection="1">
      <alignment horizontal="right"/>
    </xf>
    <xf numFmtId="0" fontId="17" fillId="0" borderId="4" xfId="0" applyFont="1" applyBorder="1" applyAlignment="1" applyProtection="1">
      <alignment wrapText="1"/>
    </xf>
    <xf numFmtId="3" fontId="0" fillId="0" borderId="0" xfId="0" applyNumberFormat="1" applyProtection="1"/>
    <xf numFmtId="0" fontId="16" fillId="0" borderId="5" xfId="0" applyFont="1" applyBorder="1" applyAlignment="1" applyProtection="1">
      <alignment horizontal="right"/>
    </xf>
    <xf numFmtId="0" fontId="16" fillId="0" borderId="5" xfId="0" applyFont="1" applyBorder="1" applyAlignment="1" applyProtection="1">
      <alignment horizontal="left" wrapText="1"/>
    </xf>
    <xf numFmtId="9" fontId="16" fillId="0" borderId="0" xfId="4" applyFont="1" applyFill="1" applyBorder="1" applyProtection="1"/>
    <xf numFmtId="0" fontId="16" fillId="0" borderId="8" xfId="0" applyFont="1" applyBorder="1" applyAlignment="1" applyProtection="1">
      <alignment horizontal="right"/>
    </xf>
    <xf numFmtId="0" fontId="14" fillId="0" borderId="8" xfId="0" applyFont="1" applyBorder="1" applyAlignment="1" applyProtection="1">
      <alignment wrapText="1"/>
    </xf>
    <xf numFmtId="0" fontId="16" fillId="0" borderId="52" xfId="0" applyFont="1" applyBorder="1" applyAlignment="1" applyProtection="1">
      <alignment wrapText="1"/>
    </xf>
    <xf numFmtId="0" fontId="16" fillId="0" borderId="55" xfId="0" applyFont="1" applyBorder="1" applyAlignment="1" applyProtection="1">
      <alignment wrapText="1"/>
    </xf>
    <xf numFmtId="0" fontId="16" fillId="0" borderId="10" xfId="0" applyFont="1" applyBorder="1" applyAlignment="1" applyProtection="1">
      <alignment horizontal="right"/>
    </xf>
    <xf numFmtId="0" fontId="17" fillId="0" borderId="58" xfId="0" applyFont="1" applyBorder="1" applyAlignment="1" applyProtection="1">
      <alignment wrapText="1"/>
    </xf>
    <xf numFmtId="0" fontId="17" fillId="0" borderId="60" xfId="0" applyFont="1" applyBorder="1" applyAlignment="1" applyProtection="1">
      <alignment wrapText="1"/>
    </xf>
    <xf numFmtId="0" fontId="16" fillId="0" borderId="29" xfId="0" applyFont="1" applyBorder="1" applyAlignment="1" applyProtection="1">
      <alignment wrapText="1"/>
    </xf>
    <xf numFmtId="0" fontId="17" fillId="0" borderId="62" xfId="0" applyFont="1" applyBorder="1" applyAlignment="1" applyProtection="1">
      <alignment wrapText="1"/>
    </xf>
    <xf numFmtId="0" fontId="16" fillId="0" borderId="11" xfId="0" applyFont="1" applyBorder="1" applyAlignment="1" applyProtection="1">
      <alignment horizontal="right"/>
    </xf>
    <xf numFmtId="0" fontId="14" fillId="0" borderId="64" xfId="0" applyFont="1" applyBorder="1" applyAlignment="1" applyProtection="1">
      <alignment wrapText="1"/>
    </xf>
    <xf numFmtId="0" fontId="12" fillId="0" borderId="0" xfId="0" applyFont="1" applyProtection="1"/>
    <xf numFmtId="0" fontId="4" fillId="0" borderId="0" xfId="0" applyFont="1" applyProtection="1"/>
    <xf numFmtId="0" fontId="24" fillId="0" borderId="0" xfId="0" applyFont="1" applyProtection="1">
      <protection locked="0"/>
    </xf>
    <xf numFmtId="0" fontId="24" fillId="0" borderId="0" xfId="0" applyFont="1" applyProtection="1"/>
    <xf numFmtId="0" fontId="0" fillId="0" borderId="0" xfId="0" applyFont="1" applyFill="1" applyProtection="1"/>
    <xf numFmtId="3" fontId="4" fillId="3" borderId="40" xfId="0" applyNumberFormat="1" applyFont="1" applyFill="1" applyBorder="1" applyAlignment="1" applyProtection="1">
      <protection locked="0"/>
    </xf>
    <xf numFmtId="3" fontId="4" fillId="3" borderId="41" xfId="0" applyNumberFormat="1" applyFont="1" applyFill="1" applyBorder="1" applyAlignment="1" applyProtection="1">
      <protection locked="0"/>
    </xf>
    <xf numFmtId="3" fontId="4" fillId="3" borderId="31" xfId="0" applyNumberFormat="1" applyFont="1" applyFill="1" applyBorder="1" applyAlignment="1" applyProtection="1">
      <protection locked="0"/>
    </xf>
    <xf numFmtId="3" fontId="4" fillId="3" borderId="32" xfId="0" applyNumberFormat="1" applyFont="1" applyFill="1" applyBorder="1" applyAlignment="1" applyProtection="1">
      <protection locked="0"/>
    </xf>
    <xf numFmtId="3" fontId="4" fillId="3" borderId="33" xfId="0" applyNumberFormat="1" applyFont="1" applyFill="1" applyBorder="1" applyAlignment="1" applyProtection="1">
      <protection locked="0"/>
    </xf>
    <xf numFmtId="3" fontId="4" fillId="3" borderId="41" xfId="0" applyNumberFormat="1" applyFont="1" applyFill="1" applyBorder="1" applyAlignment="1" applyProtection="1"/>
    <xf numFmtId="3" fontId="4" fillId="3" borderId="32" xfId="0" applyNumberFormat="1" applyFont="1" applyFill="1" applyBorder="1" applyAlignment="1" applyProtection="1"/>
    <xf numFmtId="3" fontId="4" fillId="3" borderId="13" xfId="0" applyNumberFormat="1" applyFont="1" applyFill="1" applyBorder="1" applyAlignment="1" applyProtection="1"/>
    <xf numFmtId="3" fontId="4" fillId="3" borderId="16" xfId="0" applyNumberFormat="1" applyFont="1" applyFill="1" applyBorder="1" applyAlignment="1" applyProtection="1"/>
    <xf numFmtId="4" fontId="0" fillId="0" borderId="0" xfId="0" applyNumberFormat="1" applyProtection="1"/>
    <xf numFmtId="3" fontId="17" fillId="3" borderId="63" xfId="0" applyNumberFormat="1" applyFont="1" applyFill="1" applyBorder="1" applyProtection="1">
      <protection locked="0"/>
    </xf>
    <xf numFmtId="0" fontId="4" fillId="0" borderId="15" xfId="0" applyFont="1" applyBorder="1" applyAlignment="1" applyProtection="1">
      <alignment wrapText="1"/>
    </xf>
    <xf numFmtId="166" fontId="14" fillId="3" borderId="0" xfId="0" applyNumberFormat="1" applyFont="1" applyFill="1" applyBorder="1" applyProtection="1"/>
    <xf numFmtId="3" fontId="9" fillId="0" borderId="14" xfId="0" quotePrefix="1" applyNumberFormat="1" applyFont="1" applyBorder="1" applyAlignment="1" applyProtection="1"/>
    <xf numFmtId="0" fontId="14" fillId="0" borderId="57" xfId="0" applyFont="1" applyBorder="1" applyAlignment="1" applyProtection="1">
      <alignment wrapText="1"/>
    </xf>
    <xf numFmtId="0" fontId="6" fillId="0" borderId="0" xfId="0" applyFont="1" applyBorder="1" applyAlignment="1" applyProtection="1">
      <alignment horizontal="center"/>
    </xf>
    <xf numFmtId="0" fontId="10" fillId="0" borderId="0" xfId="0" applyFont="1" applyAlignment="1" applyProtection="1">
      <alignment horizontal="center"/>
      <protection locked="0"/>
    </xf>
    <xf numFmtId="0" fontId="12" fillId="0" borderId="67" xfId="0" applyFont="1" applyFill="1" applyBorder="1" applyAlignment="1" applyProtection="1">
      <alignment horizontal="right"/>
    </xf>
    <xf numFmtId="0" fontId="12" fillId="0" borderId="0" xfId="0" applyFont="1" applyFill="1" applyAlignment="1" applyProtection="1">
      <alignment horizontal="right"/>
    </xf>
    <xf numFmtId="0" fontId="6" fillId="3" borderId="0" xfId="5" applyFont="1" applyFill="1" applyAlignment="1" applyProtection="1">
      <alignment horizontal="center"/>
    </xf>
    <xf numFmtId="0" fontId="12" fillId="0" borderId="67" xfId="0" applyFont="1" applyBorder="1" applyAlignment="1" applyProtection="1">
      <alignment horizontal="right"/>
    </xf>
    <xf numFmtId="0" fontId="12" fillId="0" borderId="0" xfId="0" applyFont="1" applyAlignment="1" applyProtection="1">
      <alignment horizontal="right"/>
    </xf>
    <xf numFmtId="0" fontId="14" fillId="0" borderId="0" xfId="0" applyFont="1" applyBorder="1" applyAlignment="1" applyProtection="1">
      <alignment horizontal="center" wrapText="1"/>
    </xf>
    <xf numFmtId="0" fontId="16" fillId="0" borderId="0" xfId="0" applyFont="1" applyFill="1" applyBorder="1" applyAlignment="1" applyProtection="1">
      <alignment horizontal="left" wrapText="1"/>
    </xf>
    <xf numFmtId="0" fontId="4" fillId="0" borderId="0" xfId="0" applyFont="1" applyFill="1" applyBorder="1" applyAlignment="1" applyProtection="1">
      <alignment horizontal="center" vertical="top"/>
    </xf>
    <xf numFmtId="0" fontId="24" fillId="0" borderId="0" xfId="0" applyFont="1" applyAlignment="1" applyProtection="1">
      <alignment horizontal="left"/>
      <protection locked="0"/>
    </xf>
  </cellXfs>
  <cellStyles count="16">
    <cellStyle name="Comma 2" xfId="6"/>
    <cellStyle name="Hyperlink 2" xfId="7"/>
    <cellStyle name="Normal 2" xfId="1"/>
    <cellStyle name="Normal 2 2" xfId="3"/>
    <cellStyle name="Normal 3" xfId="8"/>
    <cellStyle name="Normal 3 2" xfId="9"/>
    <cellStyle name="Normal 3 3" xfId="5"/>
    <cellStyle name="Normal 4" xfId="10"/>
    <cellStyle name="Normal 5" xfId="11"/>
    <cellStyle name="Normal 6" xfId="12"/>
    <cellStyle name="Normal_EBK_PROJECT_2001-last" xfId="2"/>
    <cellStyle name="Percent 2" xfId="13"/>
    <cellStyle name="Percent 3" xfId="14"/>
    <cellStyle name="Нормален" xfId="0" builtinId="0"/>
    <cellStyle name="Нормален 2" xfId="15"/>
    <cellStyle name="Процент" xfId="4"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0.2\schet\Users\User1\AppData\Local\Microsoft\Windows\Temporary%20Internet%20Files\Content.IE5\XOZCVAQZ\Copy%20of%20B1_2016_8_6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0.2\schet\Users\l.shklifova\AppData\Roaming\Microsoft\Excel\OzPlanove\Septemvri\Prognoza_2016_63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20.2\schet\Users\User1\AppData\Local\Microsoft\Windows\Temporary%20Internet%20Files\Content.IE5\XOZCVAQZ\Copy%20of%20Prognoza_2016_63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20.2\schet\Users\l.shklifova\AppData\Roaming\Microsoft\Excel\S4et\Prognoza_2016_63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sheetName val="OCHAKVANO"/>
      <sheetName val="list"/>
      <sheetName val="INF"/>
    </sheetNames>
    <sheetDataSet>
      <sheetData sheetId="0"/>
      <sheetData sheetId="1"/>
      <sheetData sheetId="2"/>
      <sheetData sheetId="3"/>
      <sheetData sheetId="4">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Национална разузнавателна служба</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Целодневни детски градини и обединени детски заведения</v>
          </cell>
          <cell r="C80">
            <v>3311</v>
          </cell>
        </row>
        <row r="81">
          <cell r="B81" t="str">
            <v>312 Специални детски градини</v>
          </cell>
          <cell r="C81">
            <v>3312</v>
          </cell>
        </row>
        <row r="82">
          <cell r="B82" t="str">
            <v>314 Полудневни детски градини</v>
          </cell>
          <cell r="C82">
            <v>3314</v>
          </cell>
        </row>
        <row r="83">
          <cell r="B83" t="str">
            <v>315 Сезонни детски градини</v>
          </cell>
          <cell r="C83">
            <v>3315</v>
          </cell>
        </row>
        <row r="84">
          <cell r="B84" t="str">
            <v>318 Подготвителна група в училище</v>
          </cell>
          <cell r="C84">
            <v>3318</v>
          </cell>
        </row>
        <row r="85">
          <cell r="B85" t="str">
            <v>321 Специални училища</v>
          </cell>
          <cell r="C85">
            <v>3321</v>
          </cell>
        </row>
        <row r="86">
          <cell r="B86" t="str">
            <v>322 Общообразователни училища</v>
          </cell>
          <cell r="C86">
            <v>3322</v>
          </cell>
        </row>
        <row r="87">
          <cell r="B87" t="str">
            <v>324 Спортни училища</v>
          </cell>
          <cell r="C87">
            <v>3324</v>
          </cell>
        </row>
        <row r="88">
          <cell r="B88" t="str">
            <v>325 Училища в чужбина</v>
          </cell>
          <cell r="C88">
            <v>3325</v>
          </cell>
        </row>
        <row r="89">
          <cell r="B89" t="str">
            <v>326 Професионални училища и професионални паралелки към средно общообразователно училище</v>
          </cell>
          <cell r="C89">
            <v>3326</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Извънучилищни дейности</v>
          </cell>
          <cell r="C94">
            <v>3337</v>
          </cell>
        </row>
        <row r="95">
          <cell r="B95" t="str">
            <v>341 Академии, университети и висши училища</v>
          </cell>
          <cell r="C95">
            <v>3341</v>
          </cell>
        </row>
        <row r="96">
          <cell r="B96" t="str">
            <v>349 Приложни научни изследвания в областта на образованието</v>
          </cell>
          <cell r="C96">
            <v>3349</v>
          </cell>
        </row>
        <row r="97">
          <cell r="B97" t="str">
            <v>359 Други дейности за децата</v>
          </cell>
          <cell r="C97">
            <v>3359</v>
          </cell>
        </row>
        <row r="98">
          <cell r="B98" t="str">
            <v>369 Други дейности за младежта</v>
          </cell>
          <cell r="C98">
            <v>3369</v>
          </cell>
        </row>
        <row r="99">
          <cell r="B99" t="str">
            <v>388 Международни програми и споразумения, дарения и помощи от чужбина</v>
          </cell>
          <cell r="C99">
            <v>3388</v>
          </cell>
        </row>
        <row r="100">
          <cell r="B100" t="str">
            <v>389 Други дейности по образованието</v>
          </cell>
          <cell r="C100">
            <v>3389</v>
          </cell>
        </row>
        <row r="101">
          <cell r="B101" t="str">
            <v>401 Управление, контрол и регулиране на дейности по здравеопазването</v>
          </cell>
          <cell r="C101">
            <v>4401</v>
          </cell>
        </row>
        <row r="102">
          <cell r="B102" t="str">
            <v xml:space="preserve">412 Многопрофилни болници за активно лечение </v>
          </cell>
          <cell r="C102">
            <v>4412</v>
          </cell>
        </row>
        <row r="103">
          <cell r="B103" t="str">
            <v xml:space="preserve">415 Домове за медико-социални грижи </v>
          </cell>
          <cell r="C103">
            <v>4415</v>
          </cell>
        </row>
        <row r="104">
          <cell r="B104" t="str">
            <v>418 Психиатрични болници</v>
          </cell>
          <cell r="C104">
            <v>4418</v>
          </cell>
        </row>
        <row r="105">
          <cell r="B105" t="str">
            <v>429 Центрове за спешна медицинска помощ</v>
          </cell>
          <cell r="C105">
            <v>4429</v>
          </cell>
        </row>
        <row r="106">
          <cell r="B106" t="str">
            <v>431 Детски ясли, детски кухни и яслени групи в ОДЗ</v>
          </cell>
          <cell r="C106">
            <v>4431</v>
          </cell>
        </row>
        <row r="107">
          <cell r="B107" t="str">
            <v>433 Рехабилитация</v>
          </cell>
          <cell r="C107">
            <v>4433</v>
          </cell>
        </row>
        <row r="108">
          <cell r="B108" t="str">
            <v>436 Национални центрове</v>
          </cell>
          <cell r="C108">
            <v>4436</v>
          </cell>
        </row>
        <row r="109">
          <cell r="B109" t="str">
            <v>437 Здравен кабинет в детски градини и училища</v>
          </cell>
          <cell r="C109">
            <v>4437</v>
          </cell>
        </row>
        <row r="110">
          <cell r="B110" t="str">
            <v>450 Преобразувани лечебни заведения</v>
          </cell>
          <cell r="C110">
            <v>4450</v>
          </cell>
        </row>
        <row r="111">
          <cell r="B111" t="str">
            <v>451 Плащания за първична извънболнична медицинска помощ</v>
          </cell>
          <cell r="C111">
            <v>4451</v>
          </cell>
        </row>
        <row r="112">
          <cell r="B112" t="str">
            <v>452 Плащания за специализирана извънболнична медицинска помощ</v>
          </cell>
          <cell r="C112">
            <v>4452</v>
          </cell>
        </row>
        <row r="113">
          <cell r="B113" t="str">
            <v>453 Плащания за дентална помощ</v>
          </cell>
          <cell r="C113">
            <v>4453</v>
          </cell>
        </row>
        <row r="114">
          <cell r="B114" t="str">
            <v>454 Плащания за медико-диагностична дейност</v>
          </cell>
          <cell r="C114">
            <v>4454</v>
          </cell>
        </row>
        <row r="115">
          <cell r="B115" t="str">
            <v>455 Плащания за лекарствени продукти</v>
          </cell>
          <cell r="C115">
            <v>4455</v>
          </cell>
        </row>
        <row r="116">
          <cell r="B116" t="str">
            <v>456 Плащания за болнична медицинска помощ</v>
          </cell>
          <cell r="C116">
            <v>4456</v>
          </cell>
        </row>
        <row r="117">
          <cell r="B117" t="str">
            <v>457 Плащания за медицински изделия</v>
          </cell>
          <cell r="C117">
            <v>4457</v>
          </cell>
        </row>
        <row r="118">
          <cell r="B118" t="str">
            <v>458 Плащания за лекарствена терапия при злокачествени заболявания в условия на болнична медицинска помощ</v>
          </cell>
          <cell r="C118">
            <v>4458</v>
          </cell>
        </row>
        <row r="119">
          <cell r="B119" t="str">
            <v>459 Други здравноосигурителни плащания</v>
          </cell>
          <cell r="C119">
            <v>4459</v>
          </cell>
        </row>
        <row r="120">
          <cell r="B120" t="str">
            <v>465 Приложни научни изследвания в областта на здравеопазването</v>
          </cell>
          <cell r="C120">
            <v>4465</v>
          </cell>
        </row>
        <row r="121">
          <cell r="B121" t="str">
            <v>467 Национални програми</v>
          </cell>
          <cell r="C121">
            <v>4467</v>
          </cell>
        </row>
        <row r="122">
          <cell r="B122" t="str">
            <v>468 Международни програми и споразумения, дарения и помощи от чужбина</v>
          </cell>
          <cell r="C122">
            <v>4468</v>
          </cell>
        </row>
        <row r="123">
          <cell r="B123" t="str">
            <v>469 Други дейности по здравеопазването</v>
          </cell>
          <cell r="C123">
            <v>4469</v>
          </cell>
        </row>
        <row r="124">
          <cell r="B124" t="str">
            <v>501 Пенсии</v>
          </cell>
          <cell r="C124">
            <v>5501</v>
          </cell>
        </row>
        <row r="125">
          <cell r="B125" t="str">
            <v>511 Помощи по Закона за семейните помощи за деца</v>
          </cell>
          <cell r="C125">
            <v>5511</v>
          </cell>
        </row>
        <row r="126">
          <cell r="B126" t="str">
            <v>512 Помощи по Закона за социално подпомагане</v>
          </cell>
          <cell r="C126">
            <v>5512</v>
          </cell>
        </row>
        <row r="127">
          <cell r="B127" t="str">
            <v>513 Помощи по Закона за интеграция на хората с увреждания</v>
          </cell>
          <cell r="C127">
            <v>5513</v>
          </cell>
        </row>
        <row r="128">
          <cell r="B128" t="str">
            <v>514 Помощи за диагностика и лечение на социално слаби лица</v>
          </cell>
          <cell r="C128">
            <v>5514</v>
          </cell>
        </row>
        <row r="129">
          <cell r="B129" t="str">
            <v>515 Помощи по Закона за закрила на детето</v>
          </cell>
          <cell r="C129">
            <v>5515</v>
          </cell>
        </row>
        <row r="130">
          <cell r="B130" t="str">
            <v>516 Помощи по Закона за ветераните от войните</v>
          </cell>
          <cell r="C130">
            <v>5516</v>
          </cell>
        </row>
        <row r="131">
          <cell r="B131" t="str">
            <v>517 Помощи по Закона за военноинвалидите и военнопострадалите</v>
          </cell>
          <cell r="C131">
            <v>5517</v>
          </cell>
        </row>
        <row r="132">
          <cell r="B132" t="str">
            <v>518 Социални помощи и обезщетения по международни програми, помощи и дарения</v>
          </cell>
          <cell r="C132">
            <v>5518</v>
          </cell>
        </row>
        <row r="133">
          <cell r="B133" t="str">
            <v>519 Други помощи и обезщетения</v>
          </cell>
          <cell r="C133">
            <v>5519</v>
          </cell>
        </row>
        <row r="134">
          <cell r="B134" t="str">
            <v>521 Служби по социалното осигуряване (ДОО и др.)</v>
          </cell>
          <cell r="C134">
            <v>5521</v>
          </cell>
        </row>
        <row r="135">
          <cell r="B135" t="str">
            <v>522 Дирекции за социално подпомагане</v>
          </cell>
          <cell r="C135">
            <v>5522</v>
          </cell>
        </row>
        <row r="136">
          <cell r="B136" t="str">
            <v>524 Домашен социален патронаж</v>
          </cell>
          <cell r="C136">
            <v>5524</v>
          </cell>
        </row>
        <row r="137">
          <cell r="B137" t="str">
            <v>525 Клубове на пенсионера, инвалида и др.</v>
          </cell>
          <cell r="C137">
            <v>5525</v>
          </cell>
        </row>
        <row r="138">
          <cell r="B138" t="str">
            <v>526 Центрове за обществена подкрепа</v>
          </cell>
          <cell r="C138">
            <v>5526</v>
          </cell>
        </row>
        <row r="139">
          <cell r="B139" t="str">
            <v>527 Звена "Майка и бебе"</v>
          </cell>
          <cell r="C139">
            <v>5527</v>
          </cell>
        </row>
        <row r="140">
          <cell r="B140" t="str">
            <v>528 Център за работа с деца на улицата</v>
          </cell>
          <cell r="C140">
            <v>5528</v>
          </cell>
        </row>
        <row r="141">
          <cell r="B141" t="str">
            <v>529 Кризисен център</v>
          </cell>
          <cell r="C141">
            <v>5529</v>
          </cell>
        </row>
        <row r="142">
          <cell r="B142" t="str">
            <v>530 Център за настаняване от семеен тип</v>
          </cell>
          <cell r="C142">
            <v>5530</v>
          </cell>
        </row>
        <row r="143">
          <cell r="B143" t="str">
            <v>531 Дейности за предотвратяване на трудови злополуки и професионални болести</v>
          </cell>
          <cell r="C143">
            <v>5531</v>
          </cell>
        </row>
        <row r="144">
          <cell r="B144" t="str">
            <v>532 Програми за временна заетост</v>
          </cell>
          <cell r="C144">
            <v>5532</v>
          </cell>
        </row>
        <row r="145">
          <cell r="B145" t="str">
            <v>533 Други програми и дейности за осигуряване на заетост</v>
          </cell>
          <cell r="C145">
            <v>5533</v>
          </cell>
        </row>
        <row r="146">
          <cell r="B146" t="str">
            <v>534 Наблюдавани жилища</v>
          </cell>
          <cell r="C146">
            <v>5534</v>
          </cell>
        </row>
        <row r="147">
          <cell r="B147" t="str">
            <v>535 Преходни жилища</v>
          </cell>
          <cell r="C147">
            <v>5535</v>
          </cell>
        </row>
        <row r="148">
          <cell r="B148" t="str">
            <v>538 Програми за закрила на детето</v>
          </cell>
          <cell r="C148">
            <v>5538</v>
          </cell>
        </row>
        <row r="149">
          <cell r="B149" t="str">
            <v>540 Домове за стари хора</v>
          </cell>
          <cell r="C149">
            <v>5540</v>
          </cell>
        </row>
        <row r="150">
          <cell r="B150" t="str">
            <v>541 Домове за възрастни хора с увреждания</v>
          </cell>
          <cell r="C150">
            <v>5541</v>
          </cell>
        </row>
        <row r="151">
          <cell r="B151" t="str">
            <v>545 Социален учебно-професионален център</v>
          </cell>
          <cell r="C151">
            <v>5545</v>
          </cell>
        </row>
        <row r="152">
          <cell r="B152" t="str">
            <v>546 Домове за деца</v>
          </cell>
          <cell r="C152">
            <v>5546</v>
          </cell>
        </row>
        <row r="153">
          <cell r="B153" t="str">
            <v>547 Център за временно настаняване</v>
          </cell>
          <cell r="C153">
            <v>5547</v>
          </cell>
        </row>
        <row r="154">
          <cell r="B154" t="str">
            <v>548 Дневни центрове за стари хора</v>
          </cell>
          <cell r="C154">
            <v>5548</v>
          </cell>
        </row>
        <row r="155">
          <cell r="B155" t="str">
            <v>550 Центрове за социална рехабилитация и интеграция</v>
          </cell>
          <cell r="C155">
            <v>5550</v>
          </cell>
        </row>
        <row r="156">
          <cell r="B156" t="str">
            <v>551 Дневни центрове за лица с увреждания</v>
          </cell>
          <cell r="C156">
            <v>5551</v>
          </cell>
        </row>
        <row r="157">
          <cell r="B157" t="str">
            <v>553 Приюти</v>
          </cell>
          <cell r="C157">
            <v>5553</v>
          </cell>
        </row>
        <row r="158">
          <cell r="B158" t="str">
            <v>554 Защитени жилища</v>
          </cell>
          <cell r="C158">
            <v>5554</v>
          </cell>
        </row>
        <row r="159">
          <cell r="B159" t="str">
            <v>556 Приложни научни изследвания в областта на социалното осигуряване и подпомагане</v>
          </cell>
          <cell r="C159">
            <v>5556</v>
          </cell>
        </row>
        <row r="160">
          <cell r="B160" t="str">
            <v>561 Социален асистент</v>
          </cell>
          <cell r="C160">
            <v>5561</v>
          </cell>
        </row>
        <row r="161">
          <cell r="B161" t="str">
            <v>562 Личен асистент</v>
          </cell>
          <cell r="C161">
            <v>5562</v>
          </cell>
        </row>
        <row r="162">
          <cell r="B162" t="str">
            <v>588 Международни програми и споразумения, дарения и помощи от чужбина</v>
          </cell>
          <cell r="C162">
            <v>5588</v>
          </cell>
        </row>
        <row r="163">
          <cell r="B163" t="str">
            <v>589 Други служби и дейности по социалното осигуряване, подпомагане и заетостта</v>
          </cell>
          <cell r="C163">
            <v>5589</v>
          </cell>
        </row>
        <row r="164">
          <cell r="B164" t="str">
            <v>601 Управление, контрол и регулиране на дейностите по жил. строителство и териториално развитие</v>
          </cell>
          <cell r="C164">
            <v>6601</v>
          </cell>
        </row>
        <row r="165">
          <cell r="B165" t="str">
            <v>602 Служби по кадастър, геодезия и регистрация на недвижимата собственост</v>
          </cell>
          <cell r="C165">
            <v>6602</v>
          </cell>
        </row>
        <row r="166">
          <cell r="B166" t="str">
            <v>603 Водоснабдяване и канализация</v>
          </cell>
          <cell r="C166">
            <v>6603</v>
          </cell>
        </row>
        <row r="167">
          <cell r="B167" t="str">
            <v>604 Осветление на улици и площади</v>
          </cell>
          <cell r="C167">
            <v>6604</v>
          </cell>
        </row>
        <row r="168">
          <cell r="B168" t="str">
            <v>605 Бани и перални</v>
          </cell>
          <cell r="C168">
            <v>6605</v>
          </cell>
        </row>
        <row r="169">
          <cell r="B169" t="str">
            <v>606 Изграждане, ремонт и поддържане на уличната мрежа</v>
          </cell>
          <cell r="C169">
            <v>6606</v>
          </cell>
        </row>
        <row r="170">
          <cell r="B170" t="str">
            <v>618 Международни програми и споразумения, дарения и помощи от чужбина</v>
          </cell>
          <cell r="C170">
            <v>6618</v>
          </cell>
        </row>
        <row r="171">
          <cell r="B171" t="str">
            <v>619 Други дейности по жилищното строителство, благоустройството и регионалното развитие</v>
          </cell>
          <cell r="C171">
            <v>6619</v>
          </cell>
        </row>
        <row r="172">
          <cell r="B172" t="str">
            <v>621 Управление, контрол и регулиране на дейностите по опазване на околната среда</v>
          </cell>
          <cell r="C172">
            <v>6621</v>
          </cell>
        </row>
        <row r="173">
          <cell r="B173" t="str">
            <v>622 Озеленяване</v>
          </cell>
          <cell r="C173">
            <v>6622</v>
          </cell>
        </row>
        <row r="174">
          <cell r="B174" t="str">
            <v>623 Чистота</v>
          </cell>
          <cell r="C174">
            <v>6623</v>
          </cell>
        </row>
        <row r="175">
          <cell r="B175" t="str">
            <v>624 Геозащита</v>
          </cell>
          <cell r="C175">
            <v>6624</v>
          </cell>
        </row>
        <row r="176">
          <cell r="B176" t="str">
            <v>625 Приложни и научни изследвания  в областта на опазване на околната среда</v>
          </cell>
          <cell r="C176">
            <v>6625</v>
          </cell>
        </row>
        <row r="177">
          <cell r="B177" t="str">
            <v>626 Пречистване на отпадъчните води от населените места</v>
          </cell>
          <cell r="C177">
            <v>6626</v>
          </cell>
        </row>
        <row r="178">
          <cell r="B178" t="str">
            <v>627 Управление на дейностите по отпадъците</v>
          </cell>
          <cell r="C178">
            <v>6627</v>
          </cell>
        </row>
        <row r="179">
          <cell r="B179" t="str">
            <v>628 Международни програми и споразумения, дарения и помощи от чужбина</v>
          </cell>
          <cell r="C179">
            <v>6628</v>
          </cell>
        </row>
        <row r="180">
          <cell r="B180" t="str">
            <v>629 Други дейности по опазване на околната среда</v>
          </cell>
          <cell r="C180">
            <v>6629</v>
          </cell>
        </row>
        <row r="181">
          <cell r="B181" t="str">
            <v>701 Дейности по почивното дело и социалния отдих</v>
          </cell>
          <cell r="C181">
            <v>7701</v>
          </cell>
        </row>
        <row r="182">
          <cell r="B182" t="str">
            <v>708 Международни програми и споразумения, дарения и помощи от чужбина</v>
          </cell>
          <cell r="C182">
            <v>7708</v>
          </cell>
        </row>
        <row r="183">
          <cell r="B183" t="str">
            <v>711 Управление, контрол и регулиране на дейностите по спорта</v>
          </cell>
          <cell r="C183">
            <v>7711</v>
          </cell>
        </row>
        <row r="184">
          <cell r="B184" t="str">
            <v>712 Детски и специализирани спортни школи</v>
          </cell>
          <cell r="C184">
            <v>7712</v>
          </cell>
        </row>
        <row r="185">
          <cell r="B185" t="str">
            <v>713 Спорт за всички</v>
          </cell>
          <cell r="C185">
            <v>7713</v>
          </cell>
        </row>
        <row r="186">
          <cell r="B186" t="str">
            <v>714 Спортни бази за спорт за всички</v>
          </cell>
          <cell r="C186">
            <v>7714</v>
          </cell>
        </row>
        <row r="187">
          <cell r="B187" t="str">
            <v>718 Международни програми и споразумения, дарения и помощи от чужбина</v>
          </cell>
          <cell r="C187">
            <v>7718</v>
          </cell>
        </row>
        <row r="188">
          <cell r="B188" t="str">
            <v>719 Други дейности по спорта и физическата култура</v>
          </cell>
          <cell r="C188">
            <v>7719</v>
          </cell>
        </row>
        <row r="189">
          <cell r="B189" t="str">
            <v>731 Управление, контрол и регулиране на дейностите по културата</v>
          </cell>
          <cell r="C189">
            <v>7731</v>
          </cell>
        </row>
        <row r="190">
          <cell r="B190" t="str">
            <v>732 Културни дейности</v>
          </cell>
          <cell r="C190">
            <v>7732</v>
          </cell>
        </row>
        <row r="191">
          <cell r="B191" t="str">
            <v>733 Български културни институти в чужбина</v>
          </cell>
          <cell r="C191">
            <v>7733</v>
          </cell>
        </row>
        <row r="192">
          <cell r="B192" t="str">
            <v>735 Театри</v>
          </cell>
          <cell r="C192">
            <v>7735</v>
          </cell>
        </row>
        <row r="193">
          <cell r="B193" t="str">
            <v>736 Оперно - филхармонични дружества и опери</v>
          </cell>
          <cell r="C193">
            <v>7736</v>
          </cell>
        </row>
        <row r="194">
          <cell r="B194" t="str">
            <v>737 Оркестри и ансамбли</v>
          </cell>
          <cell r="C194">
            <v>7737</v>
          </cell>
        </row>
        <row r="195">
          <cell r="B195" t="str">
            <v>738 Читалища</v>
          </cell>
          <cell r="C195">
            <v>7738</v>
          </cell>
        </row>
        <row r="196">
          <cell r="B196" t="str">
            <v>739 Музеи, худ. галерии, паметници на културата и етногр. комплекси с национален и регионален харакер</v>
          </cell>
          <cell r="C196">
            <v>7739</v>
          </cell>
        </row>
        <row r="197">
          <cell r="B197" t="str">
            <v>740 Музеи, художествени галерии, паметници на културата и етнографски комплекси с местен харакер</v>
          </cell>
          <cell r="C197">
            <v>7740</v>
          </cell>
        </row>
        <row r="198">
          <cell r="B198" t="str">
            <v>741 Радиотранслационни възли</v>
          </cell>
          <cell r="C198">
            <v>7741</v>
          </cell>
        </row>
        <row r="199">
          <cell r="B199" t="str">
            <v>742 Радио</v>
          </cell>
          <cell r="C199">
            <v>7742</v>
          </cell>
        </row>
        <row r="200">
          <cell r="B200" t="str">
            <v>743 Телевизия</v>
          </cell>
          <cell r="C200">
            <v>7743</v>
          </cell>
        </row>
        <row r="201">
          <cell r="B201" t="str">
            <v>744 Филмотечно и фонотечно дело</v>
          </cell>
          <cell r="C201">
            <v>7744</v>
          </cell>
        </row>
        <row r="202">
          <cell r="B202" t="str">
            <v>745 Обредни домове и зали</v>
          </cell>
          <cell r="C202">
            <v>7745</v>
          </cell>
        </row>
        <row r="203">
          <cell r="B203" t="str">
            <v>746 Зоопаркове</v>
          </cell>
          <cell r="C203">
            <v>7746</v>
          </cell>
        </row>
        <row r="204">
          <cell r="B204" t="str">
            <v>747 Държавен архив и териториални архиви</v>
          </cell>
          <cell r="C204">
            <v>7747</v>
          </cell>
        </row>
        <row r="205">
          <cell r="B205" t="str">
            <v>748 Подпомагане развитието на културата</v>
          </cell>
          <cell r="C205">
            <v>7748</v>
          </cell>
        </row>
        <row r="206">
          <cell r="B206" t="str">
            <v>751 Библиотеки с национален и регионален характер</v>
          </cell>
          <cell r="C206">
            <v>7751</v>
          </cell>
        </row>
        <row r="207">
          <cell r="B207" t="str">
            <v>752 Градски библиотеки</v>
          </cell>
          <cell r="C207">
            <v>7752</v>
          </cell>
        </row>
        <row r="208">
          <cell r="B208" t="str">
            <v>755 Приложни и научни изследвания  в областта на опазване на културата</v>
          </cell>
          <cell r="C208">
            <v>7755</v>
          </cell>
        </row>
        <row r="209">
          <cell r="B209" t="str">
            <v>758 Международни програми и споразумения, дарения и помощи от чужбина</v>
          </cell>
          <cell r="C209">
            <v>7758</v>
          </cell>
        </row>
        <row r="210">
          <cell r="B210" t="str">
            <v>759 Други дейности по културата</v>
          </cell>
          <cell r="C210">
            <v>7759</v>
          </cell>
        </row>
        <row r="211">
          <cell r="B211" t="str">
            <v>761 Контрол и регулиране на дейностите по религиозно дело</v>
          </cell>
          <cell r="C211">
            <v>7761</v>
          </cell>
        </row>
        <row r="212">
          <cell r="B212" t="str">
            <v>762 Субсидии и други разходи за дейности по религиозно дело</v>
          </cell>
          <cell r="C212">
            <v>7762</v>
          </cell>
        </row>
        <row r="213">
          <cell r="B213" t="str">
            <v>768 Международни програми и споразумения, дарения и помощи от чужбина</v>
          </cell>
          <cell r="C213">
            <v>7768</v>
          </cell>
        </row>
        <row r="214">
          <cell r="B214" t="str">
            <v>801 Управление, контрол и регулиране на минното дело и дейностите по енергетиката</v>
          </cell>
          <cell r="C214">
            <v>8801</v>
          </cell>
        </row>
        <row r="215">
          <cell r="B215" t="str">
            <v>802 Изследвания, измервания и анализи на горивата и енергията</v>
          </cell>
          <cell r="C215">
            <v>8802</v>
          </cell>
        </row>
        <row r="216">
          <cell r="B216" t="str">
            <v>803 Безопасност и съхраняване на радиоактивни отпадъци</v>
          </cell>
          <cell r="C216">
            <v>8803</v>
          </cell>
        </row>
        <row r="217">
          <cell r="B217" t="str">
            <v>804 Извеждане на ядрени съоръжения от експлоатация</v>
          </cell>
          <cell r="C217">
            <v>8804</v>
          </cell>
        </row>
        <row r="218">
          <cell r="B218" t="str">
            <v>805 Приложни и научни изследвания  в областта на минното дело, горивата и енергията</v>
          </cell>
          <cell r="C218">
            <v>8805</v>
          </cell>
        </row>
        <row r="219">
          <cell r="B219" t="str">
            <v>807 Международни програми и споразумения, дарения и помощи от чужбина</v>
          </cell>
          <cell r="C219">
            <v>8807</v>
          </cell>
        </row>
        <row r="220">
          <cell r="B220" t="str">
            <v>808 Други дейности по минното дело</v>
          </cell>
          <cell r="C220">
            <v>8808</v>
          </cell>
        </row>
        <row r="221">
          <cell r="B221" t="str">
            <v>809 Други дейности по горивата и енергията</v>
          </cell>
          <cell r="C221">
            <v>8809</v>
          </cell>
        </row>
        <row r="222">
          <cell r="B222" t="str">
            <v>811 Управление, контрол и регулиране на дейностите по растениевъдство</v>
          </cell>
          <cell r="C222">
            <v>8811</v>
          </cell>
        </row>
        <row r="223">
          <cell r="B223" t="str">
            <v>813 Областни земеделски служби</v>
          </cell>
          <cell r="C223">
            <v>8813</v>
          </cell>
        </row>
        <row r="224">
          <cell r="B224" t="str">
            <v>814 Управление, контрол и регулиране на дейностите по горското стопанство</v>
          </cell>
          <cell r="C224">
            <v>8814</v>
          </cell>
        </row>
        <row r="225">
          <cell r="B225" t="str">
            <v>815 Управление, контрол и регулиране на дейностите по лова и риболова</v>
          </cell>
          <cell r="C225">
            <v>8815</v>
          </cell>
        </row>
        <row r="226">
          <cell r="B226" t="str">
            <v>816 Машинно-изпитателни центрове и контролно технически инспекции</v>
          </cell>
          <cell r="C226">
            <v>8816</v>
          </cell>
        </row>
        <row r="227">
          <cell r="B227" t="str">
            <v>817 Ветеринарно-медицински служби</v>
          </cell>
          <cell r="C227">
            <v>8817</v>
          </cell>
        </row>
        <row r="228">
          <cell r="B228" t="str">
            <v>821 Други служби по поземлената реформа</v>
          </cell>
          <cell r="C228">
            <v>8821</v>
          </cell>
        </row>
        <row r="229">
          <cell r="B229" t="str">
            <v>824 Национални доплащания и съфинансиране към директните плащания за земеделски производители</v>
          </cell>
          <cell r="C229">
            <v>8824</v>
          </cell>
        </row>
        <row r="230">
          <cell r="B230" t="str">
            <v>825 Приложни и научни изследвания  в областта на земеделието и горите</v>
          </cell>
          <cell r="C230">
            <v>8825</v>
          </cell>
        </row>
        <row r="231">
          <cell r="B231" t="str">
            <v>826 Рибарство</v>
          </cell>
          <cell r="C231">
            <v>8826</v>
          </cell>
        </row>
        <row r="232">
          <cell r="B232" t="str">
            <v>827 Развитие на селските райони</v>
          </cell>
          <cell r="C232">
            <v>8827</v>
          </cell>
        </row>
        <row r="233">
          <cell r="B233" t="str">
            <v>828 Международни програми и споразумения, дарения и помощи от чужбина</v>
          </cell>
          <cell r="C233">
            <v>8828</v>
          </cell>
        </row>
        <row r="234">
          <cell r="B234" t="str">
            <v>829 Други дейности по селско и горско стопанство, лов и риболов</v>
          </cell>
          <cell r="C234">
            <v>8829</v>
          </cell>
        </row>
        <row r="235">
          <cell r="B235" t="str">
            <v>831 Управление,контрол и регулиране на дейностите по транспорта и пътищата</v>
          </cell>
          <cell r="C235">
            <v>8831</v>
          </cell>
        </row>
        <row r="236">
          <cell r="B236" t="str">
            <v>832 Служби и дейности по поддържане, ремонт и изграждане на пътищата</v>
          </cell>
          <cell r="C236">
            <v>8832</v>
          </cell>
        </row>
        <row r="237">
          <cell r="B237" t="str">
            <v>833 Проучвания, измервания и анализи на пътната мрежа</v>
          </cell>
          <cell r="C237">
            <v>8833</v>
          </cell>
        </row>
        <row r="238">
          <cell r="B238" t="str">
            <v>834 Дейности по автомобилния транспорт</v>
          </cell>
          <cell r="C238">
            <v>8834</v>
          </cell>
        </row>
        <row r="239">
          <cell r="B239" t="str">
            <v>835 Дейности по железопътния транспорт</v>
          </cell>
          <cell r="C239">
            <v>8835</v>
          </cell>
        </row>
        <row r="240">
          <cell r="B240" t="str">
            <v>836 Дейности по въздушния транспорт</v>
          </cell>
          <cell r="C240">
            <v>8836</v>
          </cell>
        </row>
        <row r="241">
          <cell r="B241" t="str">
            <v>837 Дейности по водния транспорт</v>
          </cell>
          <cell r="C241">
            <v>8837</v>
          </cell>
        </row>
        <row r="242">
          <cell r="B242" t="str">
            <v>838 Управление, контрол и регулиране на дейностите по комуникациите</v>
          </cell>
          <cell r="C242">
            <v>8838</v>
          </cell>
        </row>
        <row r="243">
          <cell r="B243" t="str">
            <v>839 Пощи и далекосъобщения</v>
          </cell>
          <cell r="C243">
            <v>8839</v>
          </cell>
        </row>
        <row r="244">
          <cell r="B244" t="str">
            <v>845 Приложни и научни изследвания  в областта на транспорта и съобщенията</v>
          </cell>
          <cell r="C244">
            <v>8845</v>
          </cell>
        </row>
        <row r="245">
          <cell r="B245" t="str">
            <v>848 Международни програми и споразумения, дарения и помощи от чужбина</v>
          </cell>
          <cell r="C245">
            <v>8848</v>
          </cell>
        </row>
        <row r="246">
          <cell r="B246" t="str">
            <v>849 Други дейности по транспорта,пътищата,пощите и далекосъобщенията</v>
          </cell>
          <cell r="C246">
            <v>8849</v>
          </cell>
        </row>
        <row r="247">
          <cell r="B247" t="str">
            <v>851 Управление, контрол и регулиране на дейностите по промишлеността</v>
          </cell>
          <cell r="C247">
            <v>8851</v>
          </cell>
        </row>
        <row r="248">
          <cell r="B248" t="str">
            <v>852 Управление, контрол и регулиране на дейностите по строителството</v>
          </cell>
          <cell r="C248">
            <v>8852</v>
          </cell>
        </row>
        <row r="249">
          <cell r="B249" t="str">
            <v>853 Международни програми и споразумения, дарения и помощи от чужбина</v>
          </cell>
          <cell r="C249">
            <v>8853</v>
          </cell>
        </row>
        <row r="250">
          <cell r="B250" t="str">
            <v>855 Приложни и научни изследвания  в областта на промишлеността и строителството</v>
          </cell>
          <cell r="C250">
            <v>8855</v>
          </cell>
        </row>
        <row r="251">
          <cell r="B251" t="str">
            <v>858 Други дейности по промишлеността</v>
          </cell>
          <cell r="C251">
            <v>8858</v>
          </cell>
        </row>
        <row r="252">
          <cell r="B252" t="str">
            <v>859 Други дейности по строителството</v>
          </cell>
          <cell r="C252">
            <v>8859</v>
          </cell>
        </row>
        <row r="253">
          <cell r="B253" t="str">
            <v>861 Управление, контрол и регулиране на дейностите по туризма</v>
          </cell>
          <cell r="C253">
            <v>8861</v>
          </cell>
        </row>
        <row r="254">
          <cell r="B254" t="str">
            <v>862 Туристически бази</v>
          </cell>
          <cell r="C254">
            <v>8862</v>
          </cell>
        </row>
        <row r="255">
          <cell r="B255" t="str">
            <v>863 Специализирани спортно-туристически школи</v>
          </cell>
          <cell r="C255">
            <v>8863</v>
          </cell>
        </row>
        <row r="256">
          <cell r="B256" t="str">
            <v>864 Международни програми и споразумения, дарения и помощи от чужбина</v>
          </cell>
          <cell r="C256">
            <v>8864</v>
          </cell>
        </row>
        <row r="257">
          <cell r="B257" t="str">
            <v>865 Други дейности по туризма</v>
          </cell>
          <cell r="C257">
            <v>8865</v>
          </cell>
        </row>
        <row r="258">
          <cell r="B258" t="str">
            <v>866 Общински пазари и тържища</v>
          </cell>
          <cell r="C258">
            <v>8866</v>
          </cell>
        </row>
        <row r="259">
          <cell r="B259" t="str">
            <v>867 Реклама и маркетинг</v>
          </cell>
          <cell r="C259">
            <v>8867</v>
          </cell>
        </row>
        <row r="260">
          <cell r="B260" t="str">
            <v>868 Информационно-изчислителни центрове</v>
          </cell>
          <cell r="C260">
            <v>8868</v>
          </cell>
        </row>
        <row r="261">
          <cell r="B261" t="str">
            <v>869 Издателска дейност и печатни бази</v>
          </cell>
          <cell r="C261">
            <v>8869</v>
          </cell>
        </row>
        <row r="262">
          <cell r="B262" t="str">
            <v>871 Помощни стопанства, столове и други спомагателни дейности</v>
          </cell>
          <cell r="C262">
            <v>8871</v>
          </cell>
        </row>
        <row r="263">
          <cell r="B263" t="str">
            <v>872 Дворци, резиденции и стопанства</v>
          </cell>
          <cell r="C263">
            <v>8872</v>
          </cell>
        </row>
        <row r="264">
          <cell r="B264" t="str">
            <v>873 Оздравителни програми за предприятия в изолация и ликвидация</v>
          </cell>
          <cell r="C264">
            <v>8873</v>
          </cell>
        </row>
        <row r="265">
          <cell r="B265" t="str">
            <v>875 Органи и дейности по приватизация</v>
          </cell>
          <cell r="C265">
            <v>8875</v>
          </cell>
        </row>
        <row r="266">
          <cell r="B266" t="str">
            <v>876 Органи по стандартизация и метрология</v>
          </cell>
          <cell r="C266">
            <v>8876</v>
          </cell>
        </row>
        <row r="267">
          <cell r="B267" t="str">
            <v>877 Патентно дело</v>
          </cell>
          <cell r="C267">
            <v>8877</v>
          </cell>
        </row>
        <row r="268">
          <cell r="B268" t="str">
            <v>878 Приюти за безстопанствени животни</v>
          </cell>
          <cell r="C268">
            <v>8878</v>
          </cell>
        </row>
        <row r="269">
          <cell r="B269" t="str">
            <v>885 Приложни и научни изследвания  в други дейности по икономиката</v>
          </cell>
          <cell r="C269">
            <v>8885</v>
          </cell>
        </row>
        <row r="270">
          <cell r="B270" t="str">
            <v>888 Структурни реформи</v>
          </cell>
          <cell r="C270">
            <v>8888</v>
          </cell>
        </row>
        <row r="271">
          <cell r="B271" t="str">
            <v>897 Международни програми и споразумения, дарения и помощи от чужбина</v>
          </cell>
          <cell r="C271">
            <v>8897</v>
          </cell>
        </row>
        <row r="272">
          <cell r="B272" t="str">
            <v>898 Други дейности по икономиката</v>
          </cell>
          <cell r="C272">
            <v>8898</v>
          </cell>
        </row>
        <row r="273">
          <cell r="B273" t="str">
            <v>910 Разходи за лихви</v>
          </cell>
          <cell r="C273">
            <v>9910</v>
          </cell>
        </row>
        <row r="274">
          <cell r="B274" t="str">
            <v>997 Други разходи некласифицирани по другите функции</v>
          </cell>
          <cell r="C274">
            <v>9997</v>
          </cell>
        </row>
        <row r="275">
          <cell r="B275" t="str">
            <v xml:space="preserve">998 Резерв </v>
          </cell>
          <cell r="C275">
            <v>9998</v>
          </cell>
        </row>
        <row r="712">
          <cell r="B712">
            <v>42400</v>
          </cell>
          <cell r="C712" t="str">
            <v>януари</v>
          </cell>
        </row>
        <row r="713">
          <cell r="B713">
            <v>42429</v>
          </cell>
          <cell r="C713" t="str">
            <v>февруари</v>
          </cell>
        </row>
        <row r="714">
          <cell r="B714">
            <v>42460</v>
          </cell>
          <cell r="C714" t="str">
            <v>март</v>
          </cell>
        </row>
        <row r="715">
          <cell r="B715">
            <v>42490</v>
          </cell>
          <cell r="C715" t="str">
            <v>април</v>
          </cell>
        </row>
        <row r="716">
          <cell r="B716">
            <v>42521</v>
          </cell>
          <cell r="C716" t="str">
            <v>май</v>
          </cell>
        </row>
        <row r="717">
          <cell r="B717">
            <v>42551</v>
          </cell>
          <cell r="C717" t="str">
            <v>юни</v>
          </cell>
        </row>
        <row r="718">
          <cell r="B718">
            <v>42582</v>
          </cell>
          <cell r="C718" t="str">
            <v>юли</v>
          </cell>
        </row>
        <row r="719">
          <cell r="B719">
            <v>42613</v>
          </cell>
          <cell r="C719" t="str">
            <v>август</v>
          </cell>
        </row>
        <row r="720">
          <cell r="B720">
            <v>42643</v>
          </cell>
          <cell r="C720" t="str">
            <v>септември</v>
          </cell>
        </row>
        <row r="721">
          <cell r="B721">
            <v>42674</v>
          </cell>
          <cell r="C721" t="str">
            <v>октомври</v>
          </cell>
        </row>
        <row r="722">
          <cell r="B722">
            <v>42704</v>
          </cell>
          <cell r="C722" t="str">
            <v>ноември</v>
          </cell>
        </row>
        <row r="723">
          <cell r="B723">
            <v>42735</v>
          </cell>
          <cell r="C723" t="str">
            <v>декември</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 val="Sheet1"/>
      <sheetName val="Sheet2"/>
    </sheetNames>
    <sheetDataSet>
      <sheetData sheetId="0" refreshError="1"/>
      <sheetData sheetId="1" refreshError="1"/>
      <sheetData sheetId="2" refreshError="1"/>
      <sheetData sheetId="3">
        <row r="1">
          <cell r="A1" t="str">
            <v>Изберете група</v>
          </cell>
        </row>
        <row r="2">
          <cell r="A2" t="str">
            <v>101 Изпълнителни и законодателни органи</v>
          </cell>
        </row>
        <row r="3">
          <cell r="A3" t="str">
            <v>102 Общи служби</v>
          </cell>
        </row>
        <row r="4">
          <cell r="A4" t="str">
            <v>103 Наука</v>
          </cell>
        </row>
        <row r="5">
          <cell r="A5" t="str">
            <v>201 Отбрана</v>
          </cell>
        </row>
        <row r="6">
          <cell r="A6" t="str">
            <v>202 Полиция, вътрешен ред и сигурност</v>
          </cell>
        </row>
        <row r="7">
          <cell r="A7" t="str">
            <v>203 Съдебна власт</v>
          </cell>
        </row>
        <row r="8">
          <cell r="A8" t="str">
            <v>204 Администрация на затворите</v>
          </cell>
        </row>
        <row r="9">
          <cell r="A9" t="str">
            <v>205 Защита на населението, управление и дейности при стихийни бедствия и аварии</v>
          </cell>
        </row>
        <row r="10">
          <cell r="A10" t="str">
            <v>301 Образование</v>
          </cell>
        </row>
        <row r="11">
          <cell r="A11" t="str">
            <v>401 Здравеопазване</v>
          </cell>
        </row>
        <row r="12">
          <cell r="A12" t="str">
            <v>501 Пенсии</v>
          </cell>
        </row>
        <row r="13">
          <cell r="A13" t="str">
            <v>502 Социални помощи и обезщетения</v>
          </cell>
        </row>
        <row r="14">
          <cell r="A14" t="str">
            <v>503 Програми, дейности и служби по социалното осигуряване, подпомагане и заетостта</v>
          </cell>
        </row>
        <row r="15">
          <cell r="A15" t="str">
            <v>601 Жилищно строителство, благоустройство, комунално стопанство</v>
          </cell>
        </row>
        <row r="16">
          <cell r="A16" t="str">
            <v>602 Опазване на околната среда</v>
          </cell>
        </row>
        <row r="17">
          <cell r="A17" t="str">
            <v>701 Почивно дело</v>
          </cell>
        </row>
        <row r="18">
          <cell r="A18" t="str">
            <v>702 Физическа култура и спорт</v>
          </cell>
        </row>
        <row r="19">
          <cell r="A19" t="str">
            <v>703 Култура</v>
          </cell>
        </row>
        <row r="20">
          <cell r="A20" t="str">
            <v>704 Религиозно дело</v>
          </cell>
        </row>
        <row r="21">
          <cell r="A21" t="str">
            <v>801 Минно дело, горива и енергия</v>
          </cell>
        </row>
        <row r="22">
          <cell r="A22" t="str">
            <v>802 Селско стопанство, горско стопанство, лов и риболов</v>
          </cell>
        </row>
        <row r="23">
          <cell r="A23" t="str">
            <v>803 Транспорт и съобщения</v>
          </cell>
        </row>
        <row r="24">
          <cell r="A24" t="str">
            <v>804 Промишленост и строителство</v>
          </cell>
        </row>
        <row r="25">
          <cell r="A25" t="str">
            <v>805 Туризъм</v>
          </cell>
        </row>
        <row r="26">
          <cell r="A26" t="str">
            <v>806 Други дейности по икономиката</v>
          </cell>
        </row>
        <row r="27">
          <cell r="A27" t="str">
            <v>901 Разходи некласифицирани в другите функции</v>
          </cell>
        </row>
      </sheetData>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s>
    <sheetDataSet>
      <sheetData sheetId="0"/>
      <sheetData sheetId="1"/>
      <sheetData sheetId="2">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cell r="B283" t="str">
            <v>98111</v>
          </cell>
        </row>
        <row r="284">
          <cell r="A284" t="str">
            <v>КФ - ОП "Околна среда"</v>
          </cell>
          <cell r="B284" t="str">
            <v>98112</v>
          </cell>
        </row>
        <row r="285">
          <cell r="A285" t="str">
            <v>ЕФРР - ОП "Транспорт и транспортна инфраструктура"</v>
          </cell>
          <cell r="B285" t="str">
            <v>98211</v>
          </cell>
        </row>
        <row r="286">
          <cell r="A286" t="str">
            <v>ЕФРР - ОП "Региони в растеж"</v>
          </cell>
          <cell r="B286" t="str">
            <v>98212</v>
          </cell>
        </row>
        <row r="287">
          <cell r="A287" t="str">
            <v>ЕФРР - ОП "Наука и образование за интелигентен растеж"</v>
          </cell>
          <cell r="B287" t="str">
            <v>98213</v>
          </cell>
        </row>
        <row r="288">
          <cell r="A288" t="str">
            <v>ЕФРР - ОП "Иновации и конкурентоспособност "</v>
          </cell>
          <cell r="B288" t="str">
            <v>98214</v>
          </cell>
        </row>
        <row r="289">
          <cell r="A289" t="str">
            <v>ЕФРР - ОП "Околна среда"</v>
          </cell>
          <cell r="B289" t="str">
            <v>98215</v>
          </cell>
        </row>
        <row r="290">
          <cell r="A290" t="str">
            <v>ЕФРР - ОП "Инициатива за малки и средни предприятия"</v>
          </cell>
          <cell r="B290" t="str">
            <v>98224</v>
          </cell>
        </row>
        <row r="291">
          <cell r="A291" t="str">
            <v>ЕСФ - ОП "Развитие на човешките ресурси"</v>
          </cell>
          <cell r="B291" t="str">
            <v>98311</v>
          </cell>
        </row>
        <row r="292">
          <cell r="A292" t="str">
            <v>ЕСФ - ОП "Добро управление"</v>
          </cell>
          <cell r="B292" t="str">
            <v>98312</v>
          </cell>
        </row>
        <row r="293">
          <cell r="A293" t="str">
            <v>ЕСФ - ОП "Наука и образование за интелигентен растеж"</v>
          </cell>
          <cell r="B293" t="str">
            <v>98313</v>
          </cell>
        </row>
        <row r="294">
          <cell r="A294" t="str">
            <v xml:space="preserve">ОП "Фонд за европейско подпомагане на най-нуждаещите се лица" </v>
          </cell>
          <cell r="B294">
            <v>98315</v>
          </cell>
        </row>
        <row r="295">
          <cell r="A295" t="str">
            <v>ПЕРИОД 2007-2013</v>
          </cell>
        </row>
        <row r="296">
          <cell r="A296" t="str">
            <v>КФ - ОП "ТРАНСПОРТ"</v>
          </cell>
          <cell r="B296" t="str">
            <v>98101</v>
          </cell>
        </row>
        <row r="297">
          <cell r="A297" t="str">
            <v>КФ - ОП "ОКОЛНА СРЕДА"</v>
          </cell>
          <cell r="B297" t="str">
            <v>98102</v>
          </cell>
        </row>
        <row r="298">
          <cell r="A298" t="str">
            <v>ЕФРР - ОП "ТРАНСПОРТ"</v>
          </cell>
          <cell r="B298" t="str">
            <v>98201</v>
          </cell>
        </row>
        <row r="299">
          <cell r="A299" t="str">
            <v>ЕФРР - ОП "РЕГИОНАЛНО РАЗВИТИЕ"</v>
          </cell>
          <cell r="B299" t="str">
            <v>98202</v>
          </cell>
        </row>
        <row r="300">
          <cell r="A300" t="str">
            <v>ЕФРР - ОП "КОНКУРЕНТНОСПОСОБНОСТ"</v>
          </cell>
          <cell r="B300" t="str">
            <v>98204</v>
          </cell>
        </row>
        <row r="301">
          <cell r="A301" t="str">
            <v>ЕФРР - ОП "ОКОЛНА СРЕДА"</v>
          </cell>
          <cell r="B301" t="str">
            <v>98205</v>
          </cell>
        </row>
        <row r="302">
          <cell r="A302" t="str">
            <v>ЕФРР - ОП "ТЕХНИЧЕСКА ПОМОЩ"</v>
          </cell>
          <cell r="B302" t="str">
            <v>98210</v>
          </cell>
        </row>
        <row r="303">
          <cell r="A303" t="str">
            <v>ЕСФ - ОП "ЧОВЕШКИ РЕСУРСИ"</v>
          </cell>
          <cell r="B303" t="str">
            <v>98301</v>
          </cell>
        </row>
        <row r="304">
          <cell r="A304" t="str">
            <v>ЕСФ - ОП "АДМИНИСТРАТИВЕН КАПАЦИТЕТ"</v>
          </cell>
          <cell r="B304" t="str">
            <v>98302</v>
          </cell>
        </row>
        <row r="421">
          <cell r="A421" t="str">
            <v>5101</v>
          </cell>
          <cell r="B421" t="str">
            <v>Банско</v>
          </cell>
        </row>
        <row r="422">
          <cell r="A422" t="str">
            <v>5102</v>
          </cell>
          <cell r="B422" t="str">
            <v>Белица</v>
          </cell>
        </row>
        <row r="423">
          <cell r="A423" t="str">
            <v>5103</v>
          </cell>
          <cell r="B423" t="str">
            <v>Благоевград</v>
          </cell>
        </row>
        <row r="424">
          <cell r="A424" t="str">
            <v>5104</v>
          </cell>
          <cell r="B424" t="str">
            <v>Гоце Делчев</v>
          </cell>
        </row>
        <row r="425">
          <cell r="A425" t="str">
            <v>5105</v>
          </cell>
          <cell r="B425" t="str">
            <v>Гърмен</v>
          </cell>
        </row>
        <row r="426">
          <cell r="A426" t="str">
            <v>5106</v>
          </cell>
          <cell r="B426" t="str">
            <v>Кресна</v>
          </cell>
        </row>
        <row r="427">
          <cell r="A427" t="str">
            <v>5107</v>
          </cell>
          <cell r="B427" t="str">
            <v>Петрич</v>
          </cell>
        </row>
        <row r="428">
          <cell r="A428" t="str">
            <v>5108</v>
          </cell>
          <cell r="B428" t="str">
            <v>Разлог</v>
          </cell>
        </row>
        <row r="429">
          <cell r="A429" t="str">
            <v>5109</v>
          </cell>
          <cell r="B429" t="str">
            <v>Сандански</v>
          </cell>
        </row>
        <row r="430">
          <cell r="A430" t="str">
            <v>5110</v>
          </cell>
          <cell r="B430" t="str">
            <v>Сатовча</v>
          </cell>
        </row>
        <row r="431">
          <cell r="A431" t="str">
            <v>5111</v>
          </cell>
          <cell r="B431" t="str">
            <v>Симитли</v>
          </cell>
        </row>
        <row r="432">
          <cell r="A432" t="str">
            <v>5112</v>
          </cell>
          <cell r="B432" t="str">
            <v>Струмяни</v>
          </cell>
        </row>
        <row r="433">
          <cell r="A433" t="str">
            <v>5113</v>
          </cell>
          <cell r="B433" t="str">
            <v>Хаджидимово</v>
          </cell>
        </row>
        <row r="434">
          <cell r="A434" t="str">
            <v>5114</v>
          </cell>
          <cell r="B434" t="str">
            <v>Якоруда</v>
          </cell>
        </row>
        <row r="435">
          <cell r="A435" t="str">
            <v>5201</v>
          </cell>
          <cell r="B435" t="str">
            <v>Айтос</v>
          </cell>
        </row>
        <row r="436">
          <cell r="A436" t="str">
            <v>5202</v>
          </cell>
          <cell r="B436" t="str">
            <v xml:space="preserve">Бургас </v>
          </cell>
        </row>
        <row r="437">
          <cell r="A437" t="str">
            <v>5203</v>
          </cell>
          <cell r="B437" t="str">
            <v>Камено</v>
          </cell>
        </row>
        <row r="438">
          <cell r="A438" t="str">
            <v>5204</v>
          </cell>
          <cell r="B438" t="str">
            <v>Карнобат</v>
          </cell>
        </row>
        <row r="439">
          <cell r="A439" t="str">
            <v>5205</v>
          </cell>
          <cell r="B439" t="str">
            <v>Малко Търново</v>
          </cell>
        </row>
        <row r="440">
          <cell r="A440" t="str">
            <v>5206</v>
          </cell>
          <cell r="B440" t="str">
            <v>Несебър</v>
          </cell>
        </row>
        <row r="441">
          <cell r="A441" t="str">
            <v>5207</v>
          </cell>
          <cell r="B441" t="str">
            <v>Поморие</v>
          </cell>
        </row>
        <row r="442">
          <cell r="A442" t="str">
            <v>5208</v>
          </cell>
          <cell r="B442" t="str">
            <v>Приморско</v>
          </cell>
        </row>
        <row r="443">
          <cell r="A443" t="str">
            <v>5209</v>
          </cell>
          <cell r="B443" t="str">
            <v>Руен</v>
          </cell>
        </row>
        <row r="444">
          <cell r="A444" t="str">
            <v>5210</v>
          </cell>
          <cell r="B444" t="str">
            <v>Созопол</v>
          </cell>
        </row>
        <row r="445">
          <cell r="A445" t="str">
            <v>5211</v>
          </cell>
          <cell r="B445" t="str">
            <v>Средец</v>
          </cell>
        </row>
        <row r="446">
          <cell r="A446" t="str">
            <v>5212</v>
          </cell>
          <cell r="B446" t="str">
            <v>Сунгурларе</v>
          </cell>
        </row>
        <row r="447">
          <cell r="A447" t="str">
            <v>5213</v>
          </cell>
          <cell r="B447" t="str">
            <v>Царево</v>
          </cell>
        </row>
        <row r="448">
          <cell r="A448" t="str">
            <v>5301</v>
          </cell>
          <cell r="B448" t="str">
            <v>Аврен</v>
          </cell>
        </row>
        <row r="449">
          <cell r="A449" t="str">
            <v>5302</v>
          </cell>
          <cell r="B449" t="str">
            <v>Аксаково</v>
          </cell>
        </row>
        <row r="450">
          <cell r="A450" t="str">
            <v>5303</v>
          </cell>
          <cell r="B450" t="str">
            <v>Белослав</v>
          </cell>
        </row>
        <row r="451">
          <cell r="A451" t="str">
            <v>5304</v>
          </cell>
          <cell r="B451" t="str">
            <v>Бяла</v>
          </cell>
        </row>
        <row r="452">
          <cell r="A452" t="str">
            <v>5305</v>
          </cell>
          <cell r="B452" t="str">
            <v>Варна</v>
          </cell>
        </row>
        <row r="453">
          <cell r="A453" t="str">
            <v>5306</v>
          </cell>
          <cell r="B453" t="str">
            <v>Ветрино</v>
          </cell>
        </row>
        <row r="454">
          <cell r="A454" t="str">
            <v>5307</v>
          </cell>
          <cell r="B454" t="str">
            <v>Вълчидол</v>
          </cell>
        </row>
        <row r="455">
          <cell r="A455" t="str">
            <v>5308</v>
          </cell>
          <cell r="B455" t="str">
            <v>Девня</v>
          </cell>
        </row>
        <row r="456">
          <cell r="A456" t="str">
            <v>5309</v>
          </cell>
          <cell r="B456" t="str">
            <v>Долни Чифлик</v>
          </cell>
        </row>
        <row r="457">
          <cell r="A457" t="str">
            <v>5310</v>
          </cell>
          <cell r="B457" t="str">
            <v>Дългопол</v>
          </cell>
        </row>
        <row r="458">
          <cell r="A458" t="str">
            <v>5311</v>
          </cell>
          <cell r="B458" t="str">
            <v>Провадия</v>
          </cell>
        </row>
        <row r="459">
          <cell r="A459" t="str">
            <v>5312</v>
          </cell>
          <cell r="B459" t="str">
            <v>Суворово</v>
          </cell>
        </row>
        <row r="460">
          <cell r="A460" t="str">
            <v>5401</v>
          </cell>
          <cell r="B460" t="str">
            <v>Велико Търново</v>
          </cell>
        </row>
        <row r="461">
          <cell r="A461" t="str">
            <v>5402</v>
          </cell>
          <cell r="B461" t="str">
            <v>Горна Оряховица</v>
          </cell>
        </row>
        <row r="462">
          <cell r="A462" t="str">
            <v>5403</v>
          </cell>
          <cell r="B462" t="str">
            <v>Елена</v>
          </cell>
        </row>
        <row r="463">
          <cell r="A463" t="str">
            <v>5404</v>
          </cell>
          <cell r="B463" t="str">
            <v>Златарица</v>
          </cell>
        </row>
        <row r="464">
          <cell r="A464" t="str">
            <v>5405</v>
          </cell>
          <cell r="B464" t="str">
            <v>Лясковец</v>
          </cell>
        </row>
        <row r="465">
          <cell r="A465" t="str">
            <v>5406</v>
          </cell>
          <cell r="B465" t="str">
            <v>Павликени</v>
          </cell>
        </row>
        <row r="466">
          <cell r="A466" t="str">
            <v>5407</v>
          </cell>
          <cell r="B466" t="str">
            <v>Полски Тръмбеш</v>
          </cell>
        </row>
        <row r="467">
          <cell r="A467" t="str">
            <v>5408</v>
          </cell>
          <cell r="B467" t="str">
            <v>Свищов</v>
          </cell>
        </row>
        <row r="468">
          <cell r="A468" t="str">
            <v>5409</v>
          </cell>
          <cell r="B468" t="str">
            <v>Стражица</v>
          </cell>
        </row>
        <row r="469">
          <cell r="A469" t="str">
            <v>5410</v>
          </cell>
          <cell r="B469" t="str">
            <v>Сухиндол</v>
          </cell>
        </row>
        <row r="470">
          <cell r="A470" t="str">
            <v>5501</v>
          </cell>
          <cell r="B470" t="str">
            <v>Белоградчик</v>
          </cell>
        </row>
        <row r="471">
          <cell r="A471" t="str">
            <v>5502</v>
          </cell>
          <cell r="B471" t="str">
            <v>Бойница</v>
          </cell>
        </row>
        <row r="472">
          <cell r="A472" t="str">
            <v>5503</v>
          </cell>
          <cell r="B472" t="str">
            <v>Брегово</v>
          </cell>
        </row>
        <row r="473">
          <cell r="A473" t="str">
            <v>5504</v>
          </cell>
          <cell r="B473" t="str">
            <v>Видин</v>
          </cell>
        </row>
        <row r="474">
          <cell r="A474" t="str">
            <v>5505</v>
          </cell>
          <cell r="B474" t="str">
            <v>Грамада</v>
          </cell>
        </row>
        <row r="475">
          <cell r="A475" t="str">
            <v>5506</v>
          </cell>
          <cell r="B475" t="str">
            <v>Димово</v>
          </cell>
        </row>
        <row r="476">
          <cell r="A476" t="str">
            <v>5507</v>
          </cell>
          <cell r="B476" t="str">
            <v>Кула</v>
          </cell>
        </row>
        <row r="477">
          <cell r="A477" t="str">
            <v>5508</v>
          </cell>
          <cell r="B477" t="str">
            <v>Макреш</v>
          </cell>
        </row>
        <row r="478">
          <cell r="A478" t="str">
            <v>5509</v>
          </cell>
          <cell r="B478" t="str">
            <v>Ново село</v>
          </cell>
        </row>
        <row r="479">
          <cell r="A479" t="str">
            <v>5510</v>
          </cell>
          <cell r="B479" t="str">
            <v>Ружинци</v>
          </cell>
        </row>
        <row r="480">
          <cell r="A480" t="str">
            <v>5511</v>
          </cell>
          <cell r="B480" t="str">
            <v>Чупрене</v>
          </cell>
        </row>
        <row r="481">
          <cell r="A481" t="str">
            <v>5601</v>
          </cell>
          <cell r="B481" t="str">
            <v>Борован</v>
          </cell>
        </row>
        <row r="482">
          <cell r="A482" t="str">
            <v>5602</v>
          </cell>
          <cell r="B482" t="str">
            <v>Бяла Слатина</v>
          </cell>
        </row>
        <row r="483">
          <cell r="A483" t="str">
            <v>5603</v>
          </cell>
          <cell r="B483" t="str">
            <v>Враца</v>
          </cell>
        </row>
        <row r="484">
          <cell r="A484" t="str">
            <v>5605</v>
          </cell>
          <cell r="B484" t="str">
            <v>Козлодуй</v>
          </cell>
        </row>
        <row r="485">
          <cell r="A485" t="str">
            <v>5606</v>
          </cell>
          <cell r="B485" t="str">
            <v>Криводол</v>
          </cell>
        </row>
        <row r="486">
          <cell r="A486" t="str">
            <v>5607</v>
          </cell>
          <cell r="B486" t="str">
            <v>Мездра</v>
          </cell>
        </row>
        <row r="487">
          <cell r="A487" t="str">
            <v>5608</v>
          </cell>
          <cell r="B487" t="str">
            <v>Мизия</v>
          </cell>
        </row>
        <row r="488">
          <cell r="A488" t="str">
            <v>5609</v>
          </cell>
          <cell r="B488" t="str">
            <v>Оряхово</v>
          </cell>
        </row>
        <row r="489">
          <cell r="A489" t="str">
            <v>5610</v>
          </cell>
          <cell r="B489" t="str">
            <v>Роман</v>
          </cell>
        </row>
        <row r="490">
          <cell r="A490" t="str">
            <v>5611</v>
          </cell>
          <cell r="B490" t="str">
            <v>Хайредин</v>
          </cell>
        </row>
        <row r="491">
          <cell r="A491" t="str">
            <v>5701</v>
          </cell>
          <cell r="B491" t="str">
            <v>Габрово</v>
          </cell>
        </row>
        <row r="492">
          <cell r="A492" t="str">
            <v>5702</v>
          </cell>
          <cell r="B492" t="str">
            <v>Дряново</v>
          </cell>
        </row>
        <row r="493">
          <cell r="A493" t="str">
            <v>5703</v>
          </cell>
          <cell r="B493" t="str">
            <v>Севлиево</v>
          </cell>
        </row>
        <row r="494">
          <cell r="A494" t="str">
            <v>5704</v>
          </cell>
          <cell r="B494" t="str">
            <v>Трявна</v>
          </cell>
        </row>
        <row r="495">
          <cell r="A495" t="str">
            <v>5801</v>
          </cell>
          <cell r="B495" t="str">
            <v>Балчик</v>
          </cell>
        </row>
        <row r="496">
          <cell r="A496" t="str">
            <v>5802</v>
          </cell>
          <cell r="B496" t="str">
            <v>Генерал Тошево</v>
          </cell>
        </row>
        <row r="497">
          <cell r="A497" t="str">
            <v>5803</v>
          </cell>
          <cell r="B497" t="str">
            <v>Добрич</v>
          </cell>
        </row>
        <row r="498">
          <cell r="A498" t="str">
            <v>5804</v>
          </cell>
          <cell r="B498" t="str">
            <v>Добричка</v>
          </cell>
        </row>
        <row r="499">
          <cell r="A499" t="str">
            <v>5805</v>
          </cell>
          <cell r="B499" t="str">
            <v>Каварна</v>
          </cell>
        </row>
        <row r="500">
          <cell r="A500" t="str">
            <v>5806</v>
          </cell>
          <cell r="B500" t="str">
            <v>Крушари</v>
          </cell>
        </row>
        <row r="501">
          <cell r="A501" t="str">
            <v>5807</v>
          </cell>
          <cell r="B501" t="str">
            <v>Тервел</v>
          </cell>
        </row>
        <row r="502">
          <cell r="A502" t="str">
            <v>5808</v>
          </cell>
          <cell r="B502" t="str">
            <v>Шабла</v>
          </cell>
        </row>
        <row r="503">
          <cell r="A503" t="str">
            <v>5901</v>
          </cell>
          <cell r="B503" t="str">
            <v>Ардино</v>
          </cell>
        </row>
        <row r="504">
          <cell r="A504" t="str">
            <v>5902</v>
          </cell>
          <cell r="B504" t="str">
            <v>Джебел</v>
          </cell>
        </row>
        <row r="505">
          <cell r="A505" t="str">
            <v>5903</v>
          </cell>
          <cell r="B505" t="str">
            <v>Кирково</v>
          </cell>
        </row>
        <row r="506">
          <cell r="A506" t="str">
            <v>5904</v>
          </cell>
          <cell r="B506" t="str">
            <v>Крумовград</v>
          </cell>
        </row>
        <row r="507">
          <cell r="A507" t="str">
            <v>5905</v>
          </cell>
          <cell r="B507" t="str">
            <v>Кърджали</v>
          </cell>
        </row>
        <row r="508">
          <cell r="A508" t="str">
            <v>5906</v>
          </cell>
          <cell r="B508" t="str">
            <v>Момчилград</v>
          </cell>
        </row>
        <row r="509">
          <cell r="A509" t="str">
            <v>5907</v>
          </cell>
          <cell r="B509" t="str">
            <v>Черноочене</v>
          </cell>
        </row>
        <row r="510">
          <cell r="A510" t="str">
            <v>6001</v>
          </cell>
          <cell r="B510" t="str">
            <v>Бобовдол</v>
          </cell>
        </row>
        <row r="511">
          <cell r="A511" t="str">
            <v>6002</v>
          </cell>
          <cell r="B511" t="str">
            <v>Бобошево</v>
          </cell>
        </row>
        <row r="512">
          <cell r="A512" t="str">
            <v>6003</v>
          </cell>
          <cell r="B512" t="str">
            <v>Дупница</v>
          </cell>
        </row>
        <row r="513">
          <cell r="A513" t="str">
            <v>6004</v>
          </cell>
          <cell r="B513" t="str">
            <v>Кочериново</v>
          </cell>
        </row>
        <row r="514">
          <cell r="A514" t="str">
            <v>6005</v>
          </cell>
          <cell r="B514" t="str">
            <v>Кюстендил</v>
          </cell>
        </row>
        <row r="515">
          <cell r="A515" t="str">
            <v>6006</v>
          </cell>
          <cell r="B515" t="str">
            <v>Невестино</v>
          </cell>
        </row>
        <row r="516">
          <cell r="A516" t="str">
            <v>6007</v>
          </cell>
          <cell r="B516" t="str">
            <v>Рила</v>
          </cell>
        </row>
        <row r="517">
          <cell r="A517" t="str">
            <v>6008</v>
          </cell>
          <cell r="B517" t="str">
            <v>Сапарева баня</v>
          </cell>
        </row>
        <row r="518">
          <cell r="A518" t="str">
            <v>6009</v>
          </cell>
          <cell r="B518" t="str">
            <v>Трекляно</v>
          </cell>
        </row>
        <row r="519">
          <cell r="A519" t="str">
            <v>6101</v>
          </cell>
          <cell r="B519" t="str">
            <v>Априлци</v>
          </cell>
        </row>
        <row r="520">
          <cell r="A520" t="str">
            <v>6102</v>
          </cell>
          <cell r="B520" t="str">
            <v>Летница</v>
          </cell>
        </row>
        <row r="521">
          <cell r="A521" t="str">
            <v>6103</v>
          </cell>
          <cell r="B521" t="str">
            <v>Ловеч</v>
          </cell>
        </row>
        <row r="522">
          <cell r="A522" t="str">
            <v>6104</v>
          </cell>
          <cell r="B522" t="str">
            <v>Луковит</v>
          </cell>
        </row>
        <row r="523">
          <cell r="A523" t="str">
            <v>6105</v>
          </cell>
          <cell r="B523" t="str">
            <v>Тетевен</v>
          </cell>
        </row>
        <row r="524">
          <cell r="A524" t="str">
            <v>6106</v>
          </cell>
          <cell r="B524" t="str">
            <v>Троян</v>
          </cell>
        </row>
        <row r="525">
          <cell r="A525" t="str">
            <v>6107</v>
          </cell>
          <cell r="B525" t="str">
            <v>Угърчин</v>
          </cell>
        </row>
        <row r="526">
          <cell r="A526" t="str">
            <v>6108</v>
          </cell>
          <cell r="B526" t="str">
            <v>Ябланица</v>
          </cell>
        </row>
        <row r="527">
          <cell r="A527" t="str">
            <v>6201</v>
          </cell>
          <cell r="B527" t="str">
            <v>Берковица</v>
          </cell>
        </row>
        <row r="528">
          <cell r="A528" t="str">
            <v>6202</v>
          </cell>
          <cell r="B528" t="str">
            <v>Бойчиновци</v>
          </cell>
        </row>
        <row r="529">
          <cell r="A529" t="str">
            <v>6203</v>
          </cell>
          <cell r="B529" t="str">
            <v>Брусарци</v>
          </cell>
        </row>
        <row r="530">
          <cell r="A530" t="str">
            <v>6204</v>
          </cell>
          <cell r="B530" t="str">
            <v>Вълчедръм</v>
          </cell>
        </row>
        <row r="531">
          <cell r="A531" t="str">
            <v>6205</v>
          </cell>
          <cell r="B531" t="str">
            <v>Вършец</v>
          </cell>
        </row>
        <row r="532">
          <cell r="A532" t="str">
            <v>6206</v>
          </cell>
          <cell r="B532" t="str">
            <v>Георги Дамяново</v>
          </cell>
        </row>
        <row r="533">
          <cell r="A533" t="str">
            <v>6207</v>
          </cell>
          <cell r="B533" t="str">
            <v>Лом</v>
          </cell>
        </row>
        <row r="534">
          <cell r="A534" t="str">
            <v>6208</v>
          </cell>
          <cell r="B534" t="str">
            <v>Медковец</v>
          </cell>
        </row>
        <row r="535">
          <cell r="A535" t="str">
            <v>6209</v>
          </cell>
          <cell r="B535" t="str">
            <v>Монтана</v>
          </cell>
        </row>
        <row r="536">
          <cell r="A536" t="str">
            <v>6210</v>
          </cell>
          <cell r="B536" t="str">
            <v>Чипровци</v>
          </cell>
        </row>
        <row r="537">
          <cell r="A537" t="str">
            <v>6211</v>
          </cell>
          <cell r="B537" t="str">
            <v>Якимово</v>
          </cell>
        </row>
        <row r="538">
          <cell r="A538" t="str">
            <v>6301</v>
          </cell>
          <cell r="B538" t="str">
            <v>Батак</v>
          </cell>
        </row>
        <row r="539">
          <cell r="A539" t="str">
            <v>6302</v>
          </cell>
          <cell r="B539" t="str">
            <v>Белово</v>
          </cell>
        </row>
        <row r="540">
          <cell r="A540" t="str">
            <v>6303</v>
          </cell>
          <cell r="B540" t="str">
            <v>Брацигово</v>
          </cell>
        </row>
        <row r="541">
          <cell r="A541" t="str">
            <v>6304</v>
          </cell>
          <cell r="B541" t="str">
            <v>Велинград</v>
          </cell>
        </row>
        <row r="542">
          <cell r="A542" t="str">
            <v>6305</v>
          </cell>
          <cell r="B542" t="str">
            <v>Лесичово</v>
          </cell>
        </row>
        <row r="543">
          <cell r="A543" t="str">
            <v>6306</v>
          </cell>
          <cell r="B543" t="str">
            <v>Пазарджик</v>
          </cell>
        </row>
        <row r="544">
          <cell r="A544" t="str">
            <v>6307</v>
          </cell>
          <cell r="B544" t="str">
            <v>Панагюрище</v>
          </cell>
        </row>
        <row r="545">
          <cell r="A545" t="str">
            <v>6308</v>
          </cell>
          <cell r="B545" t="str">
            <v>Пещера</v>
          </cell>
        </row>
        <row r="546">
          <cell r="A546" t="str">
            <v>6309</v>
          </cell>
          <cell r="B546" t="str">
            <v>Ракитово</v>
          </cell>
        </row>
        <row r="547">
          <cell r="A547" t="str">
            <v>6310</v>
          </cell>
          <cell r="B547" t="str">
            <v>Септември</v>
          </cell>
        </row>
        <row r="548">
          <cell r="A548" t="str">
            <v>6311</v>
          </cell>
          <cell r="B548" t="str">
            <v>Стрелча</v>
          </cell>
        </row>
        <row r="549">
          <cell r="A549" t="str">
            <v>6312</v>
          </cell>
          <cell r="B549" t="str">
            <v>Сърница</v>
          </cell>
        </row>
        <row r="550">
          <cell r="A550" t="str">
            <v>6401</v>
          </cell>
          <cell r="B550" t="str">
            <v>Брезник</v>
          </cell>
        </row>
        <row r="551">
          <cell r="A551" t="str">
            <v>6402</v>
          </cell>
          <cell r="B551" t="str">
            <v>Земен</v>
          </cell>
        </row>
        <row r="552">
          <cell r="A552" t="str">
            <v>6403</v>
          </cell>
          <cell r="B552" t="str">
            <v>Ковачевци</v>
          </cell>
        </row>
        <row r="553">
          <cell r="A553" t="str">
            <v>6404</v>
          </cell>
          <cell r="B553" t="str">
            <v>Перник</v>
          </cell>
        </row>
        <row r="554">
          <cell r="A554" t="str">
            <v>6405</v>
          </cell>
          <cell r="B554" t="str">
            <v>Радомир</v>
          </cell>
        </row>
        <row r="555">
          <cell r="A555" t="str">
            <v>6406</v>
          </cell>
          <cell r="B555" t="str">
            <v>Трън</v>
          </cell>
        </row>
        <row r="556">
          <cell r="A556" t="str">
            <v>6501</v>
          </cell>
          <cell r="B556" t="str">
            <v>Белене</v>
          </cell>
        </row>
        <row r="557">
          <cell r="A557" t="str">
            <v>6502</v>
          </cell>
          <cell r="B557" t="str">
            <v>Гулянци</v>
          </cell>
        </row>
        <row r="558">
          <cell r="A558" t="str">
            <v>6503</v>
          </cell>
          <cell r="B558" t="str">
            <v>Долна Митрополия</v>
          </cell>
        </row>
        <row r="559">
          <cell r="A559" t="str">
            <v>6504</v>
          </cell>
          <cell r="B559" t="str">
            <v>Долни Дъбник</v>
          </cell>
        </row>
        <row r="560">
          <cell r="A560" t="str">
            <v>6505</v>
          </cell>
          <cell r="B560" t="str">
            <v>Искър</v>
          </cell>
        </row>
        <row r="561">
          <cell r="A561" t="str">
            <v>6506</v>
          </cell>
          <cell r="B561" t="str">
            <v>Левски</v>
          </cell>
        </row>
        <row r="562">
          <cell r="A562" t="str">
            <v>6507</v>
          </cell>
          <cell r="B562" t="str">
            <v>Никопол</v>
          </cell>
        </row>
        <row r="563">
          <cell r="A563" t="str">
            <v>6508</v>
          </cell>
          <cell r="B563" t="str">
            <v>Плевен</v>
          </cell>
        </row>
        <row r="564">
          <cell r="A564" t="str">
            <v>6509</v>
          </cell>
          <cell r="B564" t="str">
            <v>Пордим</v>
          </cell>
        </row>
        <row r="565">
          <cell r="A565" t="str">
            <v>6510</v>
          </cell>
          <cell r="B565" t="str">
            <v>Червен бряг</v>
          </cell>
        </row>
        <row r="566">
          <cell r="A566" t="str">
            <v>6511</v>
          </cell>
          <cell r="B566" t="str">
            <v>Кнежа</v>
          </cell>
        </row>
        <row r="567">
          <cell r="A567" t="str">
            <v>6601</v>
          </cell>
          <cell r="B567" t="str">
            <v>Асеновград</v>
          </cell>
        </row>
        <row r="568">
          <cell r="A568" t="str">
            <v>6602</v>
          </cell>
          <cell r="B568" t="str">
            <v>Брезово</v>
          </cell>
        </row>
        <row r="569">
          <cell r="A569" t="str">
            <v>6603</v>
          </cell>
          <cell r="B569" t="str">
            <v>Калояново</v>
          </cell>
        </row>
        <row r="570">
          <cell r="A570" t="str">
            <v>6604</v>
          </cell>
          <cell r="B570" t="str">
            <v>Карлово</v>
          </cell>
        </row>
        <row r="571">
          <cell r="A571" t="str">
            <v>6605</v>
          </cell>
          <cell r="B571" t="str">
            <v>Кричим</v>
          </cell>
        </row>
        <row r="572">
          <cell r="A572" t="str">
            <v>6606</v>
          </cell>
          <cell r="B572" t="str">
            <v>Лъки</v>
          </cell>
        </row>
        <row r="573">
          <cell r="A573" t="str">
            <v>6607</v>
          </cell>
          <cell r="B573" t="str">
            <v>Марица</v>
          </cell>
        </row>
        <row r="574">
          <cell r="A574" t="str">
            <v>6608</v>
          </cell>
          <cell r="B574" t="str">
            <v>Перущица</v>
          </cell>
        </row>
        <row r="575">
          <cell r="A575" t="str">
            <v>6609</v>
          </cell>
          <cell r="B575" t="str">
            <v>Пловдив</v>
          </cell>
        </row>
        <row r="576">
          <cell r="A576" t="str">
            <v>6610</v>
          </cell>
          <cell r="B576" t="str">
            <v>Първомай</v>
          </cell>
        </row>
        <row r="577">
          <cell r="A577" t="str">
            <v>6611</v>
          </cell>
          <cell r="B577" t="str">
            <v>Раковски</v>
          </cell>
        </row>
        <row r="578">
          <cell r="A578" t="str">
            <v>6612</v>
          </cell>
          <cell r="B578" t="str">
            <v>Родопи</v>
          </cell>
        </row>
        <row r="579">
          <cell r="A579" t="str">
            <v>6613</v>
          </cell>
          <cell r="B579" t="str">
            <v>Садово</v>
          </cell>
        </row>
        <row r="580">
          <cell r="A580" t="str">
            <v>6614</v>
          </cell>
          <cell r="B580" t="str">
            <v>Стамболийски</v>
          </cell>
        </row>
        <row r="581">
          <cell r="A581" t="str">
            <v>6615</v>
          </cell>
          <cell r="B581" t="str">
            <v>Съединение</v>
          </cell>
        </row>
        <row r="582">
          <cell r="A582" t="str">
            <v>6616</v>
          </cell>
          <cell r="B582" t="str">
            <v>Хисаря</v>
          </cell>
        </row>
        <row r="583">
          <cell r="A583" t="str">
            <v>6617</v>
          </cell>
          <cell r="B583" t="str">
            <v>Куклен</v>
          </cell>
        </row>
        <row r="584">
          <cell r="A584" t="str">
            <v>6618</v>
          </cell>
          <cell r="B584" t="str">
            <v>Сопот</v>
          </cell>
        </row>
        <row r="585">
          <cell r="A585" t="str">
            <v>6701</v>
          </cell>
          <cell r="B585" t="str">
            <v>Завет</v>
          </cell>
        </row>
        <row r="586">
          <cell r="A586" t="str">
            <v>6702</v>
          </cell>
          <cell r="B586" t="str">
            <v>Исперих</v>
          </cell>
        </row>
        <row r="587">
          <cell r="A587" t="str">
            <v>6703</v>
          </cell>
          <cell r="B587" t="str">
            <v>Кубрат</v>
          </cell>
        </row>
        <row r="588">
          <cell r="A588" t="str">
            <v>6704</v>
          </cell>
          <cell r="B588" t="str">
            <v>Лозница</v>
          </cell>
        </row>
        <row r="589">
          <cell r="A589" t="str">
            <v>6705</v>
          </cell>
          <cell r="B589" t="str">
            <v>Разград</v>
          </cell>
        </row>
        <row r="590">
          <cell r="A590" t="str">
            <v>6706</v>
          </cell>
          <cell r="B590" t="str">
            <v>Самуил</v>
          </cell>
        </row>
        <row r="591">
          <cell r="A591" t="str">
            <v>6707</v>
          </cell>
          <cell r="B591" t="str">
            <v>Цар Калоян</v>
          </cell>
        </row>
        <row r="592">
          <cell r="A592" t="str">
            <v>6801</v>
          </cell>
          <cell r="B592" t="str">
            <v>Борово</v>
          </cell>
        </row>
        <row r="593">
          <cell r="A593" t="str">
            <v>6802</v>
          </cell>
          <cell r="B593" t="str">
            <v>Бяла</v>
          </cell>
        </row>
        <row r="594">
          <cell r="A594" t="str">
            <v>6803</v>
          </cell>
          <cell r="B594" t="str">
            <v>Ветово</v>
          </cell>
        </row>
        <row r="595">
          <cell r="A595" t="str">
            <v>6804</v>
          </cell>
          <cell r="B595" t="str">
            <v>Две могили</v>
          </cell>
        </row>
        <row r="596">
          <cell r="A596" t="str">
            <v>6805</v>
          </cell>
          <cell r="B596" t="str">
            <v>Иваново</v>
          </cell>
        </row>
        <row r="597">
          <cell r="A597" t="str">
            <v>6806</v>
          </cell>
          <cell r="B597" t="str">
            <v>Русе</v>
          </cell>
        </row>
        <row r="598">
          <cell r="A598" t="str">
            <v>6807</v>
          </cell>
          <cell r="B598" t="str">
            <v>Сливо поле</v>
          </cell>
        </row>
        <row r="599">
          <cell r="A599" t="str">
            <v>6808</v>
          </cell>
          <cell r="B599" t="str">
            <v>Ценово</v>
          </cell>
        </row>
        <row r="600">
          <cell r="A600" t="str">
            <v>6901</v>
          </cell>
          <cell r="B600" t="str">
            <v>Алфатар</v>
          </cell>
        </row>
        <row r="601">
          <cell r="A601" t="str">
            <v>6902</v>
          </cell>
          <cell r="B601" t="str">
            <v>Главиница</v>
          </cell>
        </row>
        <row r="602">
          <cell r="A602" t="str">
            <v>6903</v>
          </cell>
          <cell r="B602" t="str">
            <v>Дулово</v>
          </cell>
        </row>
        <row r="603">
          <cell r="A603" t="str">
            <v>6904</v>
          </cell>
          <cell r="B603" t="str">
            <v>Кайнарджа</v>
          </cell>
        </row>
        <row r="604">
          <cell r="A604" t="str">
            <v>6905</v>
          </cell>
          <cell r="B604" t="str">
            <v>Силистра</v>
          </cell>
        </row>
        <row r="605">
          <cell r="A605" t="str">
            <v>6906</v>
          </cell>
          <cell r="B605" t="str">
            <v>Ситово</v>
          </cell>
        </row>
        <row r="606">
          <cell r="A606" t="str">
            <v>6907</v>
          </cell>
          <cell r="B606" t="str">
            <v>Тутракан</v>
          </cell>
        </row>
        <row r="607">
          <cell r="A607" t="str">
            <v>7001</v>
          </cell>
          <cell r="B607" t="str">
            <v>Котел</v>
          </cell>
        </row>
        <row r="608">
          <cell r="A608" t="str">
            <v>7002</v>
          </cell>
          <cell r="B608" t="str">
            <v>Нова Загора</v>
          </cell>
        </row>
        <row r="609">
          <cell r="A609" t="str">
            <v>7003</v>
          </cell>
          <cell r="B609" t="str">
            <v>Сливен</v>
          </cell>
        </row>
        <row r="610">
          <cell r="A610" t="str">
            <v>7004</v>
          </cell>
          <cell r="B610" t="str">
            <v>Твърдица</v>
          </cell>
        </row>
        <row r="611">
          <cell r="A611" t="str">
            <v>7101</v>
          </cell>
          <cell r="B611" t="str">
            <v>Баните</v>
          </cell>
        </row>
        <row r="612">
          <cell r="A612" t="str">
            <v>7102</v>
          </cell>
          <cell r="B612" t="str">
            <v>Борино</v>
          </cell>
        </row>
        <row r="613">
          <cell r="A613" t="str">
            <v>7103</v>
          </cell>
          <cell r="B613" t="str">
            <v>Девин</v>
          </cell>
        </row>
        <row r="614">
          <cell r="A614" t="str">
            <v>7104</v>
          </cell>
          <cell r="B614" t="str">
            <v>Доспат</v>
          </cell>
        </row>
        <row r="615">
          <cell r="A615" t="str">
            <v>7105</v>
          </cell>
          <cell r="B615" t="str">
            <v>Златоград</v>
          </cell>
        </row>
        <row r="616">
          <cell r="A616" t="str">
            <v>7106</v>
          </cell>
          <cell r="B616" t="str">
            <v>Мадан</v>
          </cell>
        </row>
        <row r="617">
          <cell r="A617" t="str">
            <v>7107</v>
          </cell>
          <cell r="B617" t="str">
            <v>Неделино</v>
          </cell>
        </row>
        <row r="618">
          <cell r="A618" t="str">
            <v>7108</v>
          </cell>
          <cell r="B618" t="str">
            <v>Рудозем</v>
          </cell>
        </row>
        <row r="619">
          <cell r="A619" t="str">
            <v>7109</v>
          </cell>
          <cell r="B619" t="str">
            <v>Смолян</v>
          </cell>
        </row>
        <row r="620">
          <cell r="A620" t="str">
            <v>7110</v>
          </cell>
          <cell r="B620" t="str">
            <v>Чепеларе</v>
          </cell>
        </row>
        <row r="621">
          <cell r="A621" t="str">
            <v>7201</v>
          </cell>
          <cell r="B621" t="str">
            <v>Район Банкя</v>
          </cell>
        </row>
        <row r="622">
          <cell r="A622" t="str">
            <v>7202</v>
          </cell>
          <cell r="B622" t="str">
            <v>Район Витоша</v>
          </cell>
        </row>
        <row r="623">
          <cell r="A623" t="str">
            <v>7203</v>
          </cell>
          <cell r="B623" t="str">
            <v xml:space="preserve">Район Възраждане </v>
          </cell>
        </row>
        <row r="624">
          <cell r="A624" t="str">
            <v>7204</v>
          </cell>
          <cell r="B624" t="str">
            <v>Район Връбница</v>
          </cell>
        </row>
        <row r="625">
          <cell r="A625" t="str">
            <v>7205</v>
          </cell>
          <cell r="B625" t="str">
            <v>Район Илинден</v>
          </cell>
        </row>
        <row r="626">
          <cell r="A626" t="str">
            <v>7206</v>
          </cell>
          <cell r="B626" t="str">
            <v>Район Искър</v>
          </cell>
        </row>
        <row r="627">
          <cell r="A627" t="str">
            <v>7207</v>
          </cell>
          <cell r="B627" t="str">
            <v>Район Изгрев</v>
          </cell>
        </row>
        <row r="628">
          <cell r="A628" t="str">
            <v>7208</v>
          </cell>
          <cell r="B628" t="str">
            <v>Район Красна Поляна</v>
          </cell>
        </row>
        <row r="629">
          <cell r="A629" t="str">
            <v>7209</v>
          </cell>
          <cell r="B629" t="str">
            <v>Район Красно село</v>
          </cell>
        </row>
        <row r="630">
          <cell r="A630" t="str">
            <v>7210</v>
          </cell>
          <cell r="B630" t="str">
            <v>Район Кремиковци</v>
          </cell>
        </row>
        <row r="631">
          <cell r="A631" t="str">
            <v>7211</v>
          </cell>
          <cell r="B631" t="str">
            <v>Район Лозенец</v>
          </cell>
        </row>
        <row r="632">
          <cell r="A632" t="str">
            <v>7212</v>
          </cell>
          <cell r="B632" t="str">
            <v>Район Люлин</v>
          </cell>
        </row>
        <row r="633">
          <cell r="A633" t="str">
            <v>7213</v>
          </cell>
          <cell r="B633" t="str">
            <v>Район Младост</v>
          </cell>
        </row>
        <row r="634">
          <cell r="A634" t="str">
            <v>7214</v>
          </cell>
          <cell r="B634" t="str">
            <v>Район Надежда</v>
          </cell>
        </row>
        <row r="635">
          <cell r="A635" t="str">
            <v>7215</v>
          </cell>
          <cell r="B635" t="str">
            <v>Район Нови Искър</v>
          </cell>
        </row>
        <row r="636">
          <cell r="A636" t="str">
            <v>7216</v>
          </cell>
          <cell r="B636" t="str">
            <v>Район Оборище</v>
          </cell>
        </row>
        <row r="637">
          <cell r="A637" t="str">
            <v>7217</v>
          </cell>
          <cell r="B637" t="str">
            <v>Район Овча Купел</v>
          </cell>
        </row>
        <row r="638">
          <cell r="A638" t="str">
            <v>7218</v>
          </cell>
          <cell r="B638" t="str">
            <v>Район Панчарево</v>
          </cell>
        </row>
        <row r="639">
          <cell r="A639" t="str">
            <v>7219</v>
          </cell>
          <cell r="B639" t="str">
            <v>Район Подуяне</v>
          </cell>
        </row>
        <row r="640">
          <cell r="A640" t="str">
            <v>7220</v>
          </cell>
          <cell r="B640" t="str">
            <v>Район Сердика</v>
          </cell>
        </row>
        <row r="641">
          <cell r="A641" t="str">
            <v>7221</v>
          </cell>
          <cell r="B641" t="str">
            <v>Район Слатина</v>
          </cell>
        </row>
        <row r="642">
          <cell r="A642" t="str">
            <v>7222</v>
          </cell>
          <cell r="B642" t="str">
            <v>Район Средец</v>
          </cell>
        </row>
        <row r="643">
          <cell r="A643" t="str">
            <v>7223</v>
          </cell>
          <cell r="B643" t="str">
            <v>Район Студентска</v>
          </cell>
        </row>
        <row r="644">
          <cell r="A644" t="str">
            <v>7224</v>
          </cell>
          <cell r="B644" t="str">
            <v>Район Триадица</v>
          </cell>
        </row>
        <row r="645">
          <cell r="A645" t="str">
            <v>7225</v>
          </cell>
          <cell r="B645" t="str">
            <v>Столична община</v>
          </cell>
        </row>
        <row r="646">
          <cell r="A646" t="str">
            <v>7301</v>
          </cell>
          <cell r="B646" t="str">
            <v>Антон</v>
          </cell>
        </row>
        <row r="647">
          <cell r="A647" t="str">
            <v>7302</v>
          </cell>
          <cell r="B647" t="str">
            <v>Божурище</v>
          </cell>
        </row>
        <row r="648">
          <cell r="A648" t="str">
            <v>7303</v>
          </cell>
          <cell r="B648" t="str">
            <v>Ботевград</v>
          </cell>
        </row>
        <row r="649">
          <cell r="A649" t="str">
            <v>7304</v>
          </cell>
          <cell r="B649" t="str">
            <v>Годеч</v>
          </cell>
        </row>
        <row r="650">
          <cell r="A650" t="str">
            <v>7305</v>
          </cell>
          <cell r="B650" t="str">
            <v>Горна Малина</v>
          </cell>
        </row>
        <row r="651">
          <cell r="A651" t="str">
            <v>7306</v>
          </cell>
          <cell r="B651" t="str">
            <v>Долна Баня</v>
          </cell>
        </row>
        <row r="652">
          <cell r="A652" t="str">
            <v>7307</v>
          </cell>
          <cell r="B652" t="str">
            <v xml:space="preserve">Драгоман </v>
          </cell>
        </row>
        <row r="653">
          <cell r="A653" t="str">
            <v>7308</v>
          </cell>
          <cell r="B653" t="str">
            <v>Елин Пелин</v>
          </cell>
        </row>
        <row r="654">
          <cell r="A654" t="str">
            <v>7309</v>
          </cell>
          <cell r="B654" t="str">
            <v>Етрополе</v>
          </cell>
        </row>
        <row r="655">
          <cell r="A655" t="str">
            <v>7310</v>
          </cell>
          <cell r="B655" t="str">
            <v>Златица</v>
          </cell>
        </row>
        <row r="656">
          <cell r="A656" t="str">
            <v>7311</v>
          </cell>
          <cell r="B656" t="str">
            <v>Ихтиман</v>
          </cell>
        </row>
        <row r="657">
          <cell r="A657" t="str">
            <v>7312</v>
          </cell>
          <cell r="B657" t="str">
            <v>Копривщица</v>
          </cell>
        </row>
        <row r="658">
          <cell r="A658" t="str">
            <v>7313</v>
          </cell>
          <cell r="B658" t="str">
            <v>Костенец</v>
          </cell>
        </row>
        <row r="659">
          <cell r="A659" t="str">
            <v>7314</v>
          </cell>
          <cell r="B659" t="str">
            <v>Костинброд</v>
          </cell>
        </row>
        <row r="660">
          <cell r="A660" t="str">
            <v>7315</v>
          </cell>
          <cell r="B660" t="str">
            <v>Мирково</v>
          </cell>
        </row>
        <row r="661">
          <cell r="A661" t="str">
            <v>7316</v>
          </cell>
          <cell r="B661" t="str">
            <v>Пирдоп</v>
          </cell>
        </row>
        <row r="662">
          <cell r="A662" t="str">
            <v>7317</v>
          </cell>
          <cell r="B662" t="str">
            <v>Правец</v>
          </cell>
        </row>
        <row r="663">
          <cell r="A663" t="str">
            <v>7318</v>
          </cell>
          <cell r="B663" t="str">
            <v>Самоков</v>
          </cell>
        </row>
        <row r="664">
          <cell r="A664" t="str">
            <v>7319</v>
          </cell>
          <cell r="B664" t="str">
            <v>Своге</v>
          </cell>
        </row>
        <row r="665">
          <cell r="A665" t="str">
            <v>7320</v>
          </cell>
          <cell r="B665" t="str">
            <v>Сливница</v>
          </cell>
        </row>
        <row r="666">
          <cell r="A666" t="str">
            <v>7321</v>
          </cell>
          <cell r="B666" t="str">
            <v>Чавдар</v>
          </cell>
        </row>
        <row r="667">
          <cell r="A667" t="str">
            <v>7322</v>
          </cell>
          <cell r="B667" t="str">
            <v>Челопеч</v>
          </cell>
        </row>
        <row r="668">
          <cell r="A668" t="str">
            <v>7401</v>
          </cell>
          <cell r="B668" t="str">
            <v>Братя Даскалови</v>
          </cell>
        </row>
        <row r="669">
          <cell r="A669" t="str">
            <v>7402</v>
          </cell>
          <cell r="B669" t="str">
            <v>Гурково</v>
          </cell>
        </row>
        <row r="670">
          <cell r="A670" t="str">
            <v>7403</v>
          </cell>
          <cell r="B670" t="str">
            <v>Гълъбово</v>
          </cell>
        </row>
        <row r="671">
          <cell r="A671" t="str">
            <v>7404</v>
          </cell>
          <cell r="B671" t="str">
            <v>Казанлък</v>
          </cell>
        </row>
        <row r="672">
          <cell r="A672" t="str">
            <v>7405</v>
          </cell>
          <cell r="B672" t="str">
            <v>Мъглиж</v>
          </cell>
        </row>
        <row r="673">
          <cell r="A673" t="str">
            <v>7406</v>
          </cell>
          <cell r="B673" t="str">
            <v>Николаево</v>
          </cell>
        </row>
        <row r="674">
          <cell r="A674" t="str">
            <v>7407</v>
          </cell>
          <cell r="B674" t="str">
            <v>Опан</v>
          </cell>
        </row>
        <row r="675">
          <cell r="A675" t="str">
            <v>7408</v>
          </cell>
          <cell r="B675" t="str">
            <v>Павел баня</v>
          </cell>
        </row>
        <row r="676">
          <cell r="A676" t="str">
            <v>7409</v>
          </cell>
          <cell r="B676" t="str">
            <v>Раднево</v>
          </cell>
        </row>
        <row r="677">
          <cell r="A677" t="str">
            <v>7410</v>
          </cell>
          <cell r="B677" t="str">
            <v>Стара Загора</v>
          </cell>
        </row>
        <row r="678">
          <cell r="A678" t="str">
            <v>7411</v>
          </cell>
          <cell r="B678" t="str">
            <v>Чирпан</v>
          </cell>
        </row>
        <row r="679">
          <cell r="A679" t="str">
            <v>7501</v>
          </cell>
          <cell r="B679" t="str">
            <v>Антоново</v>
          </cell>
        </row>
        <row r="680">
          <cell r="A680" t="str">
            <v>7502</v>
          </cell>
          <cell r="B680" t="str">
            <v>Омуртаг</v>
          </cell>
        </row>
        <row r="681">
          <cell r="A681" t="str">
            <v>7503</v>
          </cell>
          <cell r="B681" t="str">
            <v>Опака</v>
          </cell>
        </row>
        <row r="682">
          <cell r="A682" t="str">
            <v>7504</v>
          </cell>
          <cell r="B682" t="str">
            <v>Попово</v>
          </cell>
        </row>
        <row r="683">
          <cell r="A683" t="str">
            <v>7505</v>
          </cell>
          <cell r="B683" t="str">
            <v>Търговище</v>
          </cell>
        </row>
        <row r="684">
          <cell r="A684" t="str">
            <v>7601</v>
          </cell>
          <cell r="B684" t="str">
            <v>Димитровград</v>
          </cell>
        </row>
        <row r="685">
          <cell r="A685" t="str">
            <v>7602</v>
          </cell>
          <cell r="B685" t="str">
            <v>Ивайловград</v>
          </cell>
        </row>
        <row r="686">
          <cell r="A686" t="str">
            <v>7603</v>
          </cell>
          <cell r="B686" t="str">
            <v>Любимец</v>
          </cell>
        </row>
        <row r="687">
          <cell r="A687" t="str">
            <v>7604</v>
          </cell>
          <cell r="B687" t="str">
            <v>Маджарово</v>
          </cell>
        </row>
        <row r="688">
          <cell r="A688" t="str">
            <v>7605</v>
          </cell>
          <cell r="B688" t="str">
            <v>Минерални Бани</v>
          </cell>
        </row>
        <row r="689">
          <cell r="A689" t="str">
            <v>7606</v>
          </cell>
          <cell r="B689" t="str">
            <v>Свиленград</v>
          </cell>
        </row>
        <row r="690">
          <cell r="A690" t="str">
            <v>7607</v>
          </cell>
          <cell r="B690" t="str">
            <v>Симеоновград</v>
          </cell>
        </row>
        <row r="691">
          <cell r="A691" t="str">
            <v>7608</v>
          </cell>
          <cell r="B691" t="str">
            <v>Стамболово</v>
          </cell>
        </row>
        <row r="692">
          <cell r="A692" t="str">
            <v>7609</v>
          </cell>
          <cell r="B692" t="str">
            <v>Тополовград</v>
          </cell>
        </row>
        <row r="693">
          <cell r="A693" t="str">
            <v>7610</v>
          </cell>
          <cell r="B693" t="str">
            <v>Харманли</v>
          </cell>
        </row>
        <row r="694">
          <cell r="A694" t="str">
            <v>7611</v>
          </cell>
          <cell r="B694" t="str">
            <v>Хасково</v>
          </cell>
        </row>
        <row r="695">
          <cell r="A695" t="str">
            <v>7701</v>
          </cell>
          <cell r="B695" t="str">
            <v>Велики Преслав</v>
          </cell>
        </row>
        <row r="696">
          <cell r="A696" t="str">
            <v>7702</v>
          </cell>
          <cell r="B696" t="str">
            <v>Венец</v>
          </cell>
        </row>
        <row r="697">
          <cell r="A697" t="str">
            <v>7703</v>
          </cell>
          <cell r="B697" t="str">
            <v>Върбица</v>
          </cell>
        </row>
        <row r="698">
          <cell r="A698" t="str">
            <v>7704</v>
          </cell>
          <cell r="B698" t="str">
            <v>Каолиново</v>
          </cell>
        </row>
        <row r="699">
          <cell r="A699" t="str">
            <v>7705</v>
          </cell>
          <cell r="B699" t="str">
            <v>Каспичан</v>
          </cell>
        </row>
        <row r="700">
          <cell r="A700" t="str">
            <v>7706</v>
          </cell>
          <cell r="B700" t="str">
            <v>Никола Козлево</v>
          </cell>
        </row>
        <row r="701">
          <cell r="A701" t="str">
            <v>7707</v>
          </cell>
          <cell r="B701" t="str">
            <v>Нови пазар</v>
          </cell>
        </row>
        <row r="702">
          <cell r="A702" t="str">
            <v>7708</v>
          </cell>
          <cell r="B702" t="str">
            <v>Смядово</v>
          </cell>
        </row>
        <row r="703">
          <cell r="A703" t="str">
            <v>7709</v>
          </cell>
          <cell r="B703" t="str">
            <v>Хитрино</v>
          </cell>
        </row>
        <row r="704">
          <cell r="A704" t="str">
            <v>7710</v>
          </cell>
          <cell r="B704" t="str">
            <v>Шумен</v>
          </cell>
        </row>
        <row r="705">
          <cell r="A705" t="str">
            <v>7801</v>
          </cell>
          <cell r="B705" t="str">
            <v>Болярово</v>
          </cell>
        </row>
        <row r="706">
          <cell r="A706" t="str">
            <v>7802</v>
          </cell>
          <cell r="B706" t="str">
            <v>Елхово</v>
          </cell>
        </row>
        <row r="707">
          <cell r="A707" t="str">
            <v>7803</v>
          </cell>
          <cell r="B707" t="str">
            <v>Стралджа</v>
          </cell>
        </row>
        <row r="708">
          <cell r="A708" t="str">
            <v>7804</v>
          </cell>
          <cell r="B708" t="str">
            <v>Тунджа</v>
          </cell>
        </row>
        <row r="709">
          <cell r="A709" t="str">
            <v>7805</v>
          </cell>
          <cell r="B709" t="str">
            <v>Ямбол</v>
          </cell>
        </row>
      </sheetData>
      <sheetData sheetId="3">
        <row r="1">
          <cell r="A1" t="str">
            <v>Изберете група</v>
          </cell>
        </row>
        <row r="2">
          <cell r="A2" t="str">
            <v>101 Изпълнителни и законодателни органи</v>
          </cell>
          <cell r="B2">
            <v>101</v>
          </cell>
        </row>
        <row r="3">
          <cell r="A3" t="str">
            <v>102 Общи служби</v>
          </cell>
          <cell r="B3">
            <v>102</v>
          </cell>
        </row>
        <row r="4">
          <cell r="A4" t="str">
            <v>103 Наука</v>
          </cell>
          <cell r="B4">
            <v>103</v>
          </cell>
        </row>
        <row r="5">
          <cell r="A5" t="str">
            <v>201 Отбрана</v>
          </cell>
          <cell r="B5">
            <v>201</v>
          </cell>
        </row>
        <row r="6">
          <cell r="A6" t="str">
            <v>202 Полиция, вътрешен ред и сигурност</v>
          </cell>
          <cell r="B6">
            <v>202</v>
          </cell>
        </row>
        <row r="7">
          <cell r="A7" t="str">
            <v>203 Съдебна власт</v>
          </cell>
          <cell r="B7">
            <v>203</v>
          </cell>
        </row>
        <row r="8">
          <cell r="A8" t="str">
            <v>204 Администрация на затворите</v>
          </cell>
          <cell r="B8">
            <v>204</v>
          </cell>
        </row>
        <row r="9">
          <cell r="A9" t="str">
            <v>205 Защита на населението, управление и дейности при стихийни бедствия и аварии</v>
          </cell>
          <cell r="B9">
            <v>205</v>
          </cell>
        </row>
        <row r="10">
          <cell r="A10" t="str">
            <v>301 Образование</v>
          </cell>
          <cell r="B10">
            <v>301</v>
          </cell>
        </row>
        <row r="11">
          <cell r="A11" t="str">
            <v>401 Здравеопазване</v>
          </cell>
          <cell r="B11">
            <v>401</v>
          </cell>
        </row>
        <row r="12">
          <cell r="A12" t="str">
            <v>501 Пенсии</v>
          </cell>
          <cell r="B12">
            <v>501</v>
          </cell>
        </row>
        <row r="13">
          <cell r="A13" t="str">
            <v>502 Социални помощи и обезщетения</v>
          </cell>
          <cell r="B13">
            <v>502</v>
          </cell>
        </row>
        <row r="14">
          <cell r="A14" t="str">
            <v>503 Програми, дейности и служби по социалното осигуряване, подпомагане и заетостта</v>
          </cell>
          <cell r="B14">
            <v>503</v>
          </cell>
        </row>
        <row r="15">
          <cell r="A15" t="str">
            <v>601 Жилищно строителство, благоустройство, комунално стопанство</v>
          </cell>
          <cell r="B15">
            <v>601</v>
          </cell>
        </row>
        <row r="16">
          <cell r="A16" t="str">
            <v>602 Опазване на околната среда</v>
          </cell>
          <cell r="B16">
            <v>602</v>
          </cell>
        </row>
        <row r="17">
          <cell r="A17" t="str">
            <v>701 Почивно дело</v>
          </cell>
          <cell r="B17">
            <v>701</v>
          </cell>
        </row>
        <row r="18">
          <cell r="A18" t="str">
            <v>702 Физическа култура и спорт</v>
          </cell>
          <cell r="B18">
            <v>702</v>
          </cell>
        </row>
        <row r="19">
          <cell r="A19" t="str">
            <v>703 Култура</v>
          </cell>
          <cell r="B19">
            <v>703</v>
          </cell>
        </row>
        <row r="20">
          <cell r="A20" t="str">
            <v>704 Религиозно дело</v>
          </cell>
          <cell r="B20">
            <v>704</v>
          </cell>
        </row>
        <row r="21">
          <cell r="A21" t="str">
            <v>801 Минно дело, горива и енергия</v>
          </cell>
          <cell r="B21">
            <v>801</v>
          </cell>
        </row>
        <row r="22">
          <cell r="A22" t="str">
            <v>802 Селско стопанство, горско стопанство, лов и риболов</v>
          </cell>
          <cell r="B22">
            <v>802</v>
          </cell>
        </row>
        <row r="23">
          <cell r="A23" t="str">
            <v>803 Транспорт и съобщения</v>
          </cell>
          <cell r="B23">
            <v>803</v>
          </cell>
        </row>
        <row r="24">
          <cell r="A24" t="str">
            <v>804 Промишленост и строителство</v>
          </cell>
          <cell r="B24">
            <v>804</v>
          </cell>
        </row>
        <row r="25">
          <cell r="A25" t="str">
            <v>805 Туризъм</v>
          </cell>
          <cell r="B25">
            <v>805</v>
          </cell>
        </row>
        <row r="26">
          <cell r="A26" t="str">
            <v>806 Други дейности по икономиката</v>
          </cell>
          <cell r="B26">
            <v>806</v>
          </cell>
        </row>
        <row r="27">
          <cell r="A27" t="str">
            <v>901 Разходи некласифицирани в другите функции</v>
          </cell>
          <cell r="B27">
            <v>901</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CHET"/>
      <sheetName val="УКАЗАНИЯ"/>
      <sheetName val="list"/>
      <sheetName val="Groups"/>
      <sheetName val="INF"/>
      <sheetName val="Sheet1"/>
    </sheetNames>
    <sheetDataSet>
      <sheetData sheetId="0"/>
      <sheetData sheetId="1"/>
      <sheetData sheetId="2">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row>
        <row r="284">
          <cell r="A284" t="str">
            <v>КФ - ОП "Околна среда"</v>
          </cell>
        </row>
        <row r="285">
          <cell r="A285" t="str">
            <v>ЕФРР - ОП "Транспорт и транспортна инфраструктура"</v>
          </cell>
        </row>
        <row r="286">
          <cell r="A286" t="str">
            <v>ЕФРР - ОП "Региони в растеж"</v>
          </cell>
        </row>
        <row r="287">
          <cell r="A287" t="str">
            <v>ЕФРР - ОП "Наука и образование за интелигентен растеж"</v>
          </cell>
        </row>
        <row r="288">
          <cell r="A288" t="str">
            <v>ЕФРР - ОП "Иновации и конкурентоспособност "</v>
          </cell>
        </row>
        <row r="289">
          <cell r="A289" t="str">
            <v>ЕФРР - ОП "Околна среда"</v>
          </cell>
        </row>
        <row r="290">
          <cell r="A290" t="str">
            <v>ЕФРР - ОП "Инициатива за малки и средни предприятия"</v>
          </cell>
        </row>
        <row r="291">
          <cell r="A291" t="str">
            <v>ЕСФ - ОП "Развитие на човешките ресурси"</v>
          </cell>
        </row>
        <row r="292">
          <cell r="A292" t="str">
            <v>ЕСФ - ОП "Добро управление"</v>
          </cell>
        </row>
        <row r="293">
          <cell r="A293" t="str">
            <v>ЕСФ - ОП "Наука и образование за интелигентен растеж"</v>
          </cell>
        </row>
        <row r="294">
          <cell r="A294" t="str">
            <v xml:space="preserve">ОП "Фонд за европейско подпомагане на най-нуждаещите се лица" </v>
          </cell>
        </row>
        <row r="295">
          <cell r="A295" t="str">
            <v>ПЕРИОД 2007-2013</v>
          </cell>
        </row>
        <row r="296">
          <cell r="A296" t="str">
            <v>КФ - ОП "ТРАНСПОРТ"</v>
          </cell>
        </row>
        <row r="297">
          <cell r="A297" t="str">
            <v>КФ - ОП "ОКОЛНА СРЕДА"</v>
          </cell>
        </row>
        <row r="298">
          <cell r="A298" t="str">
            <v>ЕФРР - ОП "ТРАНСПОРТ"</v>
          </cell>
        </row>
        <row r="299">
          <cell r="A299" t="str">
            <v>ЕФРР - ОП "РЕГИОНАЛНО РАЗВИТИЕ"</v>
          </cell>
        </row>
        <row r="300">
          <cell r="A300" t="str">
            <v>ЕФРР - ОП "КОНКУРЕНТНОСПОСОБНОСТ"</v>
          </cell>
        </row>
        <row r="301">
          <cell r="A301" t="str">
            <v>ЕФРР - ОП "ОКОЛНА СРЕДА"</v>
          </cell>
        </row>
        <row r="302">
          <cell r="A302" t="str">
            <v>ЕФРР - ОП "ТЕХНИЧЕСКА ПОМОЩ"</v>
          </cell>
        </row>
        <row r="303">
          <cell r="A303" t="str">
            <v>ЕСФ - ОП "ЧОВЕШКИ РЕСУРСИ"</v>
          </cell>
        </row>
        <row r="304">
          <cell r="A304" t="str">
            <v>ЕСФ - ОП "АДМИНИСТРАТИВЕН КАПАЦИТЕТ"</v>
          </cell>
        </row>
      </sheetData>
      <sheetData sheetId="3">
        <row r="1">
          <cell r="A1" t="str">
            <v>Изберете група</v>
          </cell>
        </row>
        <row r="2">
          <cell r="A2" t="str">
            <v>101 Изпълнителни и законодателни органи</v>
          </cell>
        </row>
        <row r="3">
          <cell r="A3" t="str">
            <v>102 Общи служби</v>
          </cell>
        </row>
        <row r="4">
          <cell r="A4" t="str">
            <v>103 Наука</v>
          </cell>
        </row>
        <row r="5">
          <cell r="A5" t="str">
            <v>201 Отбрана</v>
          </cell>
        </row>
        <row r="6">
          <cell r="A6" t="str">
            <v>202 Полиция, вътрешен ред и сигурност</v>
          </cell>
        </row>
        <row r="7">
          <cell r="A7" t="str">
            <v>203 Съдебна власт</v>
          </cell>
        </row>
        <row r="8">
          <cell r="A8" t="str">
            <v>204 Администрация на затворите</v>
          </cell>
        </row>
        <row r="9">
          <cell r="A9" t="str">
            <v>205 Защита на населението, управление и дейности при стихийни бедствия и аварии</v>
          </cell>
        </row>
        <row r="10">
          <cell r="A10" t="str">
            <v>301 Образование</v>
          </cell>
        </row>
        <row r="11">
          <cell r="A11" t="str">
            <v>401 Здравеопазване</v>
          </cell>
        </row>
        <row r="12">
          <cell r="A12" t="str">
            <v>501 Пенсии</v>
          </cell>
        </row>
        <row r="13">
          <cell r="A13" t="str">
            <v>502 Социални помощи и обезщетения</v>
          </cell>
        </row>
        <row r="14">
          <cell r="A14" t="str">
            <v>503 Програми, дейности и служби по социалното осигуряване, подпомагане и заетостта</v>
          </cell>
        </row>
        <row r="15">
          <cell r="A15" t="str">
            <v>601 Жилищно строителство, благоустройство, комунално стопанство</v>
          </cell>
        </row>
        <row r="16">
          <cell r="A16" t="str">
            <v>602 Опазване на околната среда</v>
          </cell>
        </row>
        <row r="17">
          <cell r="A17" t="str">
            <v>701 Почивно дело</v>
          </cell>
        </row>
        <row r="18">
          <cell r="A18" t="str">
            <v>702 Физическа култура и спорт</v>
          </cell>
        </row>
        <row r="19">
          <cell r="A19" t="str">
            <v>703 Култура</v>
          </cell>
        </row>
        <row r="20">
          <cell r="A20" t="str">
            <v>704 Религиозно дело</v>
          </cell>
        </row>
        <row r="21">
          <cell r="A21" t="str">
            <v>801 Минно дело, горива и енергия</v>
          </cell>
        </row>
        <row r="22">
          <cell r="A22" t="str">
            <v>802 Селско стопанство, горско стопанство, лов и риболов</v>
          </cell>
        </row>
        <row r="23">
          <cell r="A23" t="str">
            <v>803 Транспорт и съобщения</v>
          </cell>
        </row>
        <row r="24">
          <cell r="A24" t="str">
            <v>804 Промишленост и строителство</v>
          </cell>
        </row>
        <row r="25">
          <cell r="A25" t="str">
            <v>805 Туризъм</v>
          </cell>
        </row>
        <row r="26">
          <cell r="A26" t="str">
            <v>806 Други дейности по икономиката</v>
          </cell>
        </row>
        <row r="27">
          <cell r="A27" t="str">
            <v>901 Разходи некласифицирани в другите функции</v>
          </cell>
        </row>
      </sheetData>
      <sheetData sheetId="4"/>
      <sheetData sheetId="5" refreshError="1"/>
    </sheetDataSet>
  </externalBook>
</externalLink>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topLeftCell="A62" zoomScaleNormal="100" workbookViewId="0">
      <selection activeCell="B89" sqref="B89"/>
    </sheetView>
  </sheetViews>
  <sheetFormatPr defaultColWidth="9.140625" defaultRowHeight="15"/>
  <cols>
    <col min="1" max="1" width="71.5703125" style="78" customWidth="1"/>
    <col min="2" max="2" width="14.42578125" style="78" customWidth="1"/>
    <col min="3" max="3" width="17.28515625" style="78" customWidth="1"/>
    <col min="4" max="4" width="15.42578125" style="78" customWidth="1"/>
    <col min="5" max="5" width="13.140625" style="78" customWidth="1"/>
    <col min="6" max="6" width="12.85546875" style="78" customWidth="1"/>
    <col min="7" max="16384" width="9.140625" style="78"/>
  </cols>
  <sheetData>
    <row r="1" spans="1:6" ht="15.75">
      <c r="A1" s="5" t="s">
        <v>206</v>
      </c>
      <c r="B1" s="76"/>
      <c r="C1" s="77" t="s">
        <v>61</v>
      </c>
      <c r="D1" s="5">
        <v>7108</v>
      </c>
      <c r="E1" s="204" t="s">
        <v>198</v>
      </c>
      <c r="F1" s="205"/>
    </row>
    <row r="2" spans="1:6" ht="15.75">
      <c r="A2" s="77" t="s">
        <v>0</v>
      </c>
    </row>
    <row r="3" spans="1:6">
      <c r="A3" s="76"/>
    </row>
    <row r="4" spans="1:6" ht="15.75">
      <c r="A4" s="202" t="s">
        <v>193</v>
      </c>
      <c r="B4" s="202"/>
      <c r="C4" s="202"/>
      <c r="D4" s="202"/>
      <c r="E4" s="202"/>
      <c r="F4" s="202"/>
    </row>
    <row r="5" spans="1:6" ht="15.75" thickBot="1"/>
    <row r="6" spans="1:6" ht="16.5" thickBot="1">
      <c r="A6" s="79"/>
      <c r="B6" s="80"/>
      <c r="C6" s="80"/>
      <c r="D6" s="80"/>
      <c r="E6" s="80"/>
      <c r="F6" s="81" t="s">
        <v>1</v>
      </c>
    </row>
    <row r="7" spans="1:6" ht="27.75" customHeight="1">
      <c r="A7" s="82" t="s">
        <v>19</v>
      </c>
      <c r="B7" s="83" t="s">
        <v>2</v>
      </c>
      <c r="C7" s="84" t="s">
        <v>3</v>
      </c>
      <c r="D7" s="85" t="s">
        <v>4</v>
      </c>
      <c r="E7" s="85"/>
      <c r="F7" s="86"/>
    </row>
    <row r="8" spans="1:6" ht="44.25" customHeight="1" thickBot="1">
      <c r="A8" s="87" t="s">
        <v>5</v>
      </c>
      <c r="B8" s="87"/>
      <c r="C8" s="88">
        <v>2023</v>
      </c>
      <c r="D8" s="89" t="s">
        <v>184</v>
      </c>
      <c r="E8" s="89" t="s">
        <v>6</v>
      </c>
      <c r="F8" s="90" t="s">
        <v>7</v>
      </c>
    </row>
    <row r="9" spans="1:6" ht="16.5" thickBot="1">
      <c r="A9" s="91" t="s">
        <v>21</v>
      </c>
      <c r="B9" s="92" t="s">
        <v>119</v>
      </c>
      <c r="C9" s="21">
        <f>+C10+C18+C31</f>
        <v>2492779</v>
      </c>
      <c r="D9" s="13">
        <f>+D10+D18+D31</f>
        <v>0</v>
      </c>
      <c r="E9" s="8">
        <f>+E10+E18+E31</f>
        <v>2492779</v>
      </c>
      <c r="F9" s="8">
        <f>+F10+F18+F31</f>
        <v>0</v>
      </c>
    </row>
    <row r="10" spans="1:6" ht="16.5" thickBot="1">
      <c r="A10" s="93" t="s">
        <v>8</v>
      </c>
      <c r="B10" s="94" t="s">
        <v>118</v>
      </c>
      <c r="C10" s="8">
        <f>+F10+E10+D10</f>
        <v>749000</v>
      </c>
      <c r="D10" s="14">
        <f>+SUM(D11:D17)</f>
        <v>0</v>
      </c>
      <c r="E10" s="1">
        <f>+SUM(E11:E17)</f>
        <v>749000</v>
      </c>
      <c r="F10" s="9">
        <f>+SUM(F11:F17)</f>
        <v>0</v>
      </c>
    </row>
    <row r="11" spans="1:6" ht="15.75">
      <c r="A11" s="95" t="s">
        <v>28</v>
      </c>
      <c r="B11" s="94" t="s">
        <v>29</v>
      </c>
      <c r="C11" s="22">
        <f>+D11+E11+F11</f>
        <v>15000</v>
      </c>
      <c r="D11" s="29"/>
      <c r="E11" s="28">
        <v>15000</v>
      </c>
      <c r="F11" s="30"/>
    </row>
    <row r="12" spans="1:6" ht="15.75">
      <c r="A12" s="97" t="s">
        <v>22</v>
      </c>
      <c r="B12" s="94" t="s">
        <v>30</v>
      </c>
      <c r="C12" s="22">
        <f>+D12+E12+F12</f>
        <v>253500</v>
      </c>
      <c r="D12" s="29"/>
      <c r="E12" s="28">
        <v>253500</v>
      </c>
      <c r="F12" s="30"/>
    </row>
    <row r="13" spans="1:6" ht="15.75">
      <c r="A13" s="97" t="s">
        <v>23</v>
      </c>
      <c r="B13" s="94" t="s">
        <v>31</v>
      </c>
      <c r="C13" s="22">
        <f t="shared" ref="C13:C17" si="0">+D13+E13+F13</f>
        <v>0</v>
      </c>
      <c r="D13" s="29"/>
      <c r="E13" s="28"/>
      <c r="F13" s="30"/>
    </row>
    <row r="14" spans="1:6" ht="15.75">
      <c r="A14" s="97" t="s">
        <v>24</v>
      </c>
      <c r="B14" s="94" t="s">
        <v>32</v>
      </c>
      <c r="C14" s="22">
        <f t="shared" si="0"/>
        <v>390000</v>
      </c>
      <c r="D14" s="29"/>
      <c r="E14" s="28">
        <v>390000</v>
      </c>
      <c r="F14" s="30"/>
    </row>
    <row r="15" spans="1:6" ht="15.75">
      <c r="A15" s="97" t="s">
        <v>25</v>
      </c>
      <c r="B15" s="94" t="s">
        <v>33</v>
      </c>
      <c r="C15" s="22">
        <f t="shared" si="0"/>
        <v>90000</v>
      </c>
      <c r="D15" s="29"/>
      <c r="E15" s="28">
        <v>90000</v>
      </c>
      <c r="F15" s="30"/>
    </row>
    <row r="16" spans="1:6" ht="15.75">
      <c r="A16" s="97" t="s">
        <v>26</v>
      </c>
      <c r="B16" s="94" t="s">
        <v>34</v>
      </c>
      <c r="C16" s="22">
        <f t="shared" si="0"/>
        <v>500</v>
      </c>
      <c r="D16" s="29"/>
      <c r="E16" s="28">
        <v>500</v>
      </c>
      <c r="F16" s="30"/>
    </row>
    <row r="17" spans="1:6" ht="16.5" thickBot="1">
      <c r="A17" s="98" t="s">
        <v>27</v>
      </c>
      <c r="B17" s="94" t="s">
        <v>92</v>
      </c>
      <c r="C17" s="22">
        <f t="shared" si="0"/>
        <v>0</v>
      </c>
      <c r="D17" s="29"/>
      <c r="E17" s="28"/>
      <c r="F17" s="30"/>
    </row>
    <row r="18" spans="1:6" ht="16.5" thickBot="1">
      <c r="A18" s="99" t="s">
        <v>9</v>
      </c>
      <c r="B18" s="94" t="s">
        <v>93</v>
      </c>
      <c r="C18" s="8">
        <f>+F18+E18+D18</f>
        <v>1698779</v>
      </c>
      <c r="D18" s="14">
        <f>+D19+D24+D26+D27+D28+D29+D30</f>
        <v>0</v>
      </c>
      <c r="E18" s="1">
        <f>+E19+E24+E26+E27+E28+E29+E30</f>
        <v>1698779</v>
      </c>
      <c r="F18" s="9">
        <f>+F19+F24+F26+F27+F28+F29+F30</f>
        <v>0</v>
      </c>
    </row>
    <row r="19" spans="1:6" ht="15.75">
      <c r="A19" s="100" t="s">
        <v>10</v>
      </c>
      <c r="B19" s="94" t="s">
        <v>94</v>
      </c>
      <c r="C19" s="22">
        <f>+D19+E19+F19</f>
        <v>72079</v>
      </c>
      <c r="D19" s="29"/>
      <c r="E19" s="29">
        <v>72079</v>
      </c>
      <c r="F19" s="29"/>
    </row>
    <row r="20" spans="1:6" ht="31.5">
      <c r="A20" s="101" t="s">
        <v>187</v>
      </c>
      <c r="B20" s="102" t="s">
        <v>35</v>
      </c>
      <c r="C20" s="23">
        <f>+D20+E20+F20</f>
        <v>0</v>
      </c>
      <c r="D20" s="29"/>
      <c r="E20" s="31"/>
      <c r="F20" s="31"/>
    </row>
    <row r="21" spans="1:6" ht="15.75">
      <c r="A21" s="104" t="s">
        <v>11</v>
      </c>
      <c r="B21" s="105" t="s">
        <v>36</v>
      </c>
      <c r="C21" s="23">
        <f t="shared" ref="C21:C30" si="1">+D21+E21+F21</f>
        <v>2700</v>
      </c>
      <c r="D21" s="29"/>
      <c r="E21" s="31">
        <v>2700</v>
      </c>
      <c r="F21" s="31"/>
    </row>
    <row r="22" spans="1:6" ht="15.75">
      <c r="A22" s="106" t="s">
        <v>43</v>
      </c>
      <c r="B22" s="105" t="s">
        <v>44</v>
      </c>
      <c r="C22" s="23">
        <f t="shared" si="1"/>
        <v>52379</v>
      </c>
      <c r="D22" s="29"/>
      <c r="E22" s="31">
        <v>52379</v>
      </c>
      <c r="F22" s="31"/>
    </row>
    <row r="23" spans="1:6" ht="15.75">
      <c r="A23" s="106" t="s">
        <v>42</v>
      </c>
      <c r="B23" s="105" t="s">
        <v>45</v>
      </c>
      <c r="C23" s="23">
        <f t="shared" si="1"/>
        <v>17000</v>
      </c>
      <c r="D23" s="29"/>
      <c r="E23" s="31">
        <v>17000</v>
      </c>
      <c r="F23" s="31"/>
    </row>
    <row r="24" spans="1:6" ht="15.75">
      <c r="A24" s="107" t="s">
        <v>12</v>
      </c>
      <c r="B24" s="108" t="s">
        <v>95</v>
      </c>
      <c r="C24" s="22">
        <f t="shared" si="1"/>
        <v>626000</v>
      </c>
      <c r="D24" s="29"/>
      <c r="E24" s="29">
        <v>626000</v>
      </c>
      <c r="F24" s="29"/>
    </row>
    <row r="25" spans="1:6" ht="15.75">
      <c r="A25" s="106" t="s">
        <v>186</v>
      </c>
      <c r="B25" s="105" t="s">
        <v>41</v>
      </c>
      <c r="C25" s="23">
        <f t="shared" si="1"/>
        <v>562540</v>
      </c>
      <c r="D25" s="29"/>
      <c r="E25" s="31">
        <v>562540</v>
      </c>
      <c r="F25" s="31"/>
    </row>
    <row r="26" spans="1:6" ht="15.75">
      <c r="A26" s="107" t="s">
        <v>13</v>
      </c>
      <c r="B26" s="109" t="s">
        <v>96</v>
      </c>
      <c r="C26" s="22">
        <f t="shared" si="1"/>
        <v>23000</v>
      </c>
      <c r="D26" s="29"/>
      <c r="E26" s="29">
        <v>23000</v>
      </c>
      <c r="F26" s="29"/>
    </row>
    <row r="27" spans="1:6" ht="15.75">
      <c r="A27" s="107" t="s">
        <v>38</v>
      </c>
      <c r="B27" s="94" t="s">
        <v>97</v>
      </c>
      <c r="C27" s="22">
        <f t="shared" si="1"/>
        <v>63000</v>
      </c>
      <c r="D27" s="29"/>
      <c r="E27" s="29">
        <v>63000</v>
      </c>
      <c r="F27" s="29"/>
    </row>
    <row r="28" spans="1:6" ht="15.75">
      <c r="A28" s="110" t="s">
        <v>37</v>
      </c>
      <c r="B28" s="94" t="s">
        <v>98</v>
      </c>
      <c r="C28" s="22">
        <f t="shared" si="1"/>
        <v>-23000</v>
      </c>
      <c r="D28" s="29"/>
      <c r="E28" s="29">
        <v>-23000</v>
      </c>
      <c r="F28" s="29"/>
    </row>
    <row r="29" spans="1:6" ht="15.75">
      <c r="A29" s="111" t="s">
        <v>14</v>
      </c>
      <c r="B29" s="94" t="s">
        <v>99</v>
      </c>
      <c r="C29" s="22">
        <f t="shared" si="1"/>
        <v>937700</v>
      </c>
      <c r="D29" s="29"/>
      <c r="E29" s="29">
        <v>937700</v>
      </c>
      <c r="F29" s="29"/>
    </row>
    <row r="30" spans="1:6" ht="16.5" thickBot="1">
      <c r="A30" s="112" t="s">
        <v>20</v>
      </c>
      <c r="B30" s="94" t="s">
        <v>100</v>
      </c>
      <c r="C30" s="22">
        <f t="shared" si="1"/>
        <v>0</v>
      </c>
      <c r="D30" s="29"/>
      <c r="E30" s="29"/>
      <c r="F30" s="29"/>
    </row>
    <row r="31" spans="1:6" ht="16.5" thickBot="1">
      <c r="A31" s="99" t="s">
        <v>48</v>
      </c>
      <c r="B31" s="94" t="s">
        <v>101</v>
      </c>
      <c r="C31" s="8">
        <f>+F31+E31+D31</f>
        <v>45000</v>
      </c>
      <c r="D31" s="14">
        <f>+D32+D33</f>
        <v>0</v>
      </c>
      <c r="E31" s="1">
        <f t="shared" ref="E31:F31" si="2">+E32+E33</f>
        <v>45000</v>
      </c>
      <c r="F31" s="9">
        <f t="shared" si="2"/>
        <v>0</v>
      </c>
    </row>
    <row r="32" spans="1:6" ht="15.75">
      <c r="A32" s="95" t="s">
        <v>47</v>
      </c>
      <c r="B32" s="94" t="s">
        <v>121</v>
      </c>
      <c r="C32" s="22">
        <f>+D32+E32+F32</f>
        <v>45000</v>
      </c>
      <c r="D32" s="29"/>
      <c r="E32" s="29">
        <v>45000</v>
      </c>
      <c r="F32" s="29"/>
    </row>
    <row r="33" spans="1:6" ht="16.5" thickBot="1">
      <c r="A33" s="111" t="s">
        <v>49</v>
      </c>
      <c r="B33" s="94" t="s">
        <v>122</v>
      </c>
      <c r="C33" s="22">
        <f>+D33+E33+F33</f>
        <v>0</v>
      </c>
      <c r="D33" s="29"/>
      <c r="E33" s="15"/>
      <c r="F33" s="15"/>
    </row>
    <row r="34" spans="1:6" ht="16.5" thickBot="1">
      <c r="A34" s="114" t="s">
        <v>15</v>
      </c>
      <c r="B34" s="109" t="s">
        <v>120</v>
      </c>
      <c r="C34" s="24">
        <f>+D34+E34+F34</f>
        <v>16518390</v>
      </c>
      <c r="D34" s="16">
        <f>+SUM(D35:D51)</f>
        <v>11648220</v>
      </c>
      <c r="E34" s="3">
        <f t="shared" ref="E34:F34" si="3">+SUM(E35:E51)</f>
        <v>4870170</v>
      </c>
      <c r="F34" s="10">
        <f t="shared" si="3"/>
        <v>0</v>
      </c>
    </row>
    <row r="35" spans="1:6" ht="31.5">
      <c r="A35" s="115" t="s">
        <v>62</v>
      </c>
      <c r="B35" s="116" t="s">
        <v>102</v>
      </c>
      <c r="C35" s="22">
        <f>+D35+E35+F35</f>
        <v>6772716</v>
      </c>
      <c r="D35" s="29">
        <v>6521182</v>
      </c>
      <c r="E35" s="29">
        <v>251534</v>
      </c>
      <c r="F35" s="29"/>
    </row>
    <row r="36" spans="1:6" ht="15.75">
      <c r="A36" s="117" t="s">
        <v>63</v>
      </c>
      <c r="B36" s="116" t="s">
        <v>103</v>
      </c>
      <c r="C36" s="22">
        <f t="shared" ref="C36:C51" si="4">+D36+E36+F36</f>
        <v>723457</v>
      </c>
      <c r="D36" s="29">
        <v>635557</v>
      </c>
      <c r="E36" s="29">
        <v>87900</v>
      </c>
      <c r="F36" s="29"/>
    </row>
    <row r="37" spans="1:6" ht="15.75">
      <c r="A37" s="118" t="s">
        <v>64</v>
      </c>
      <c r="B37" s="116" t="s">
        <v>104</v>
      </c>
      <c r="C37" s="22">
        <f t="shared" si="4"/>
        <v>1558166</v>
      </c>
      <c r="D37" s="29">
        <v>1488926</v>
      </c>
      <c r="E37" s="29">
        <v>69240</v>
      </c>
      <c r="F37" s="29"/>
    </row>
    <row r="38" spans="1:6" ht="15.75">
      <c r="A38" s="118" t="s">
        <v>65</v>
      </c>
      <c r="B38" s="116" t="s">
        <v>105</v>
      </c>
      <c r="C38" s="22">
        <f t="shared" si="4"/>
        <v>3710548</v>
      </c>
      <c r="D38" s="29">
        <v>1271046</v>
      </c>
      <c r="E38" s="29">
        <v>2439502</v>
      </c>
      <c r="F38" s="29"/>
    </row>
    <row r="39" spans="1:6" ht="15.75">
      <c r="A39" s="118" t="s">
        <v>66</v>
      </c>
      <c r="B39" s="116" t="s">
        <v>106</v>
      </c>
      <c r="C39" s="22">
        <f t="shared" si="4"/>
        <v>-752336</v>
      </c>
      <c r="D39" s="29">
        <v>17040</v>
      </c>
      <c r="E39" s="29">
        <v>-769376</v>
      </c>
      <c r="F39" s="29"/>
    </row>
    <row r="40" spans="1:6" ht="31.5">
      <c r="A40" s="118" t="s">
        <v>140</v>
      </c>
      <c r="B40" s="119" t="s">
        <v>141</v>
      </c>
      <c r="C40" s="22">
        <f t="shared" si="4"/>
        <v>183260</v>
      </c>
      <c r="D40" s="29"/>
      <c r="E40" s="29">
        <v>183260</v>
      </c>
      <c r="F40" s="29"/>
    </row>
    <row r="41" spans="1:6" ht="15.75">
      <c r="A41" s="107" t="s">
        <v>67</v>
      </c>
      <c r="B41" s="116" t="s">
        <v>107</v>
      </c>
      <c r="C41" s="22">
        <f t="shared" si="4"/>
        <v>37140</v>
      </c>
      <c r="D41" s="29">
        <v>37140</v>
      </c>
      <c r="E41" s="29"/>
      <c r="F41" s="29"/>
    </row>
    <row r="42" spans="1:6" ht="15.75">
      <c r="A42" s="107" t="s">
        <v>68</v>
      </c>
      <c r="B42" s="116" t="s">
        <v>108</v>
      </c>
      <c r="C42" s="22">
        <f t="shared" si="4"/>
        <v>6635</v>
      </c>
      <c r="D42" s="29">
        <v>1635</v>
      </c>
      <c r="E42" s="29">
        <v>5000</v>
      </c>
      <c r="F42" s="29"/>
    </row>
    <row r="43" spans="1:6" ht="15.75">
      <c r="A43" s="107" t="s">
        <v>69</v>
      </c>
      <c r="B43" s="116" t="s">
        <v>109</v>
      </c>
      <c r="C43" s="22">
        <f t="shared" si="4"/>
        <v>23780</v>
      </c>
      <c r="D43" s="29">
        <v>23780</v>
      </c>
      <c r="E43" s="29"/>
      <c r="F43" s="29"/>
    </row>
    <row r="44" spans="1:6" ht="31.5">
      <c r="A44" s="120" t="s">
        <v>70</v>
      </c>
      <c r="B44" s="116" t="s">
        <v>110</v>
      </c>
      <c r="C44" s="22">
        <f t="shared" si="4"/>
        <v>250920</v>
      </c>
      <c r="D44" s="29">
        <v>250920</v>
      </c>
      <c r="E44" s="29"/>
      <c r="F44" s="29"/>
    </row>
    <row r="45" spans="1:6" ht="31.5">
      <c r="A45" s="120" t="s">
        <v>71</v>
      </c>
      <c r="B45" s="116" t="s">
        <v>111</v>
      </c>
      <c r="C45" s="22">
        <f t="shared" si="4"/>
        <v>0</v>
      </c>
      <c r="D45" s="29"/>
      <c r="E45" s="29"/>
      <c r="F45" s="29"/>
    </row>
    <row r="46" spans="1:6" ht="15.75">
      <c r="A46" s="111" t="s">
        <v>72</v>
      </c>
      <c r="B46" s="116" t="s">
        <v>112</v>
      </c>
      <c r="C46" s="22">
        <f t="shared" si="4"/>
        <v>1400653</v>
      </c>
      <c r="D46" s="29">
        <v>598200</v>
      </c>
      <c r="E46" s="29">
        <v>802453</v>
      </c>
      <c r="F46" s="29"/>
    </row>
    <row r="47" spans="1:6" ht="15.75">
      <c r="A47" s="111" t="s">
        <v>73</v>
      </c>
      <c r="B47" s="116" t="s">
        <v>113</v>
      </c>
      <c r="C47" s="22">
        <f t="shared" si="4"/>
        <v>2543451</v>
      </c>
      <c r="D47" s="29">
        <v>796794</v>
      </c>
      <c r="E47" s="29">
        <v>1746657</v>
      </c>
      <c r="F47" s="29"/>
    </row>
    <row r="48" spans="1:6" ht="15.75">
      <c r="A48" s="111" t="s">
        <v>74</v>
      </c>
      <c r="B48" s="116" t="s">
        <v>114</v>
      </c>
      <c r="C48" s="22">
        <f t="shared" si="4"/>
        <v>0</v>
      </c>
      <c r="D48" s="29"/>
      <c r="E48" s="29"/>
      <c r="F48" s="29"/>
    </row>
    <row r="49" spans="1:6" ht="15.75">
      <c r="A49" s="111" t="s">
        <v>75</v>
      </c>
      <c r="B49" s="116" t="s">
        <v>115</v>
      </c>
      <c r="C49" s="22">
        <f t="shared" si="4"/>
        <v>0</v>
      </c>
      <c r="D49" s="29"/>
      <c r="E49" s="29"/>
      <c r="F49" s="29"/>
    </row>
    <row r="50" spans="1:6" ht="15.75">
      <c r="A50" s="111" t="s">
        <v>76</v>
      </c>
      <c r="B50" s="116" t="s">
        <v>116</v>
      </c>
      <c r="C50" s="22">
        <f t="shared" si="4"/>
        <v>0</v>
      </c>
      <c r="D50" s="29"/>
      <c r="E50" s="29"/>
      <c r="F50" s="29"/>
    </row>
    <row r="51" spans="1:6" ht="16.5" thickBot="1">
      <c r="A51" s="121" t="s">
        <v>77</v>
      </c>
      <c r="B51" s="116" t="s">
        <v>117</v>
      </c>
      <c r="C51" s="22">
        <f t="shared" si="4"/>
        <v>60000</v>
      </c>
      <c r="D51" s="29">
        <v>6000</v>
      </c>
      <c r="E51" s="29">
        <v>54000</v>
      </c>
      <c r="F51" s="29"/>
    </row>
    <row r="52" spans="1:6" ht="15.75">
      <c r="A52" s="122" t="s">
        <v>46</v>
      </c>
      <c r="B52" s="94" t="s">
        <v>123</v>
      </c>
      <c r="C52" s="24">
        <f>+D52+E52+F52</f>
        <v>12807837</v>
      </c>
      <c r="D52" s="16">
        <f>+D53+D59</f>
        <v>10143537</v>
      </c>
      <c r="E52" s="3">
        <f t="shared" ref="E52:F52" si="5">+E53+E59</f>
        <v>2664300</v>
      </c>
      <c r="F52" s="10">
        <f t="shared" si="5"/>
        <v>0</v>
      </c>
    </row>
    <row r="53" spans="1:6" ht="15.75">
      <c r="A53" s="118" t="s">
        <v>60</v>
      </c>
      <c r="B53" s="94" t="s">
        <v>124</v>
      </c>
      <c r="C53" s="22">
        <f>+D53+E53+F53</f>
        <v>12807837</v>
      </c>
      <c r="D53" s="17">
        <f>+D54+D55+D56+D58+D57</f>
        <v>10143537</v>
      </c>
      <c r="E53" s="17">
        <f t="shared" ref="E53:F53" si="6">+E54+E55+E56+E58+E57</f>
        <v>2664300</v>
      </c>
      <c r="F53" s="17">
        <f t="shared" si="6"/>
        <v>0</v>
      </c>
    </row>
    <row r="54" spans="1:6" ht="31.5">
      <c r="A54" s="123" t="s">
        <v>51</v>
      </c>
      <c r="B54" s="94" t="s">
        <v>55</v>
      </c>
      <c r="C54" s="22">
        <f>+D54+E54+F54</f>
        <v>10143537</v>
      </c>
      <c r="D54" s="29">
        <v>10143537</v>
      </c>
      <c r="E54" s="29"/>
      <c r="F54" s="29"/>
    </row>
    <row r="55" spans="1:6" ht="31.5">
      <c r="A55" s="123" t="s">
        <v>52</v>
      </c>
      <c r="B55" s="94" t="s">
        <v>56</v>
      </c>
      <c r="C55" s="22">
        <f t="shared" ref="C55:C58" si="7">+D55+E55+F55</f>
        <v>1353300</v>
      </c>
      <c r="D55" s="29"/>
      <c r="E55" s="29">
        <v>1353300</v>
      </c>
      <c r="F55" s="29"/>
    </row>
    <row r="56" spans="1:6" ht="31.5">
      <c r="A56" s="123" t="s">
        <v>53</v>
      </c>
      <c r="B56" s="94" t="s">
        <v>57</v>
      </c>
      <c r="C56" s="22">
        <f t="shared" si="7"/>
        <v>1284600</v>
      </c>
      <c r="D56" s="29"/>
      <c r="E56" s="29">
        <v>1284600</v>
      </c>
      <c r="F56" s="29"/>
    </row>
    <row r="57" spans="1:6" ht="15.75">
      <c r="A57" s="123" t="s">
        <v>199</v>
      </c>
      <c r="B57" s="94" t="s">
        <v>200</v>
      </c>
      <c r="C57" s="22">
        <f t="shared" si="7"/>
        <v>26400</v>
      </c>
      <c r="D57" s="29"/>
      <c r="E57" s="29">
        <v>26400</v>
      </c>
      <c r="F57" s="29"/>
    </row>
    <row r="58" spans="1:6" ht="15.75">
      <c r="A58" s="123" t="s">
        <v>54</v>
      </c>
      <c r="B58" s="94" t="s">
        <v>58</v>
      </c>
      <c r="C58" s="22">
        <f t="shared" si="7"/>
        <v>0</v>
      </c>
      <c r="D58" s="29"/>
      <c r="E58" s="29"/>
      <c r="F58" s="29"/>
    </row>
    <row r="59" spans="1:6" ht="16.5" thickBot="1">
      <c r="A59" s="124" t="s">
        <v>59</v>
      </c>
      <c r="B59" s="125" t="s">
        <v>125</v>
      </c>
      <c r="C59" s="22">
        <f>+D59+E59+F59</f>
        <v>0</v>
      </c>
      <c r="D59" s="29"/>
      <c r="E59" s="187"/>
      <c r="F59" s="187"/>
    </row>
    <row r="60" spans="1:6" ht="16.5" thickBot="1">
      <c r="A60" s="114" t="s">
        <v>50</v>
      </c>
      <c r="B60" s="94" t="s">
        <v>126</v>
      </c>
      <c r="C60" s="24">
        <f>+D60+E60+F60</f>
        <v>-1099749</v>
      </c>
      <c r="D60" s="14">
        <f>+SUM(D61:D64)</f>
        <v>0</v>
      </c>
      <c r="E60" s="14">
        <f t="shared" ref="E60:F60" si="8">+SUM(E61:E64)</f>
        <v>-1099749</v>
      </c>
      <c r="F60" s="14">
        <f t="shared" si="8"/>
        <v>0</v>
      </c>
    </row>
    <row r="61" spans="1:6" ht="15.75">
      <c r="A61" s="126" t="s">
        <v>145</v>
      </c>
      <c r="B61" s="127" t="s">
        <v>142</v>
      </c>
      <c r="C61" s="41">
        <f t="shared" ref="C61:C64" si="9">+D61+E61+F61</f>
        <v>-1099749</v>
      </c>
      <c r="D61" s="189"/>
      <c r="E61" s="189">
        <v>-1099749</v>
      </c>
      <c r="F61" s="189"/>
    </row>
    <row r="62" spans="1:6" ht="15.75">
      <c r="A62" s="128" t="s">
        <v>146</v>
      </c>
      <c r="B62" s="94" t="s">
        <v>143</v>
      </c>
      <c r="C62" s="22">
        <f t="shared" si="9"/>
        <v>0</v>
      </c>
      <c r="D62" s="189"/>
      <c r="E62" s="189"/>
      <c r="F62" s="189"/>
    </row>
    <row r="63" spans="1:6" ht="31.5">
      <c r="A63" s="198" t="s">
        <v>148</v>
      </c>
      <c r="B63" s="94" t="s">
        <v>144</v>
      </c>
      <c r="C63" s="22">
        <f t="shared" si="9"/>
        <v>0</v>
      </c>
      <c r="D63" s="189"/>
      <c r="E63" s="189"/>
      <c r="F63" s="189"/>
    </row>
    <row r="64" spans="1:6" ht="28.5" customHeight="1" thickBot="1">
      <c r="A64" s="130" t="s">
        <v>149</v>
      </c>
      <c r="B64" s="131" t="s">
        <v>147</v>
      </c>
      <c r="C64" s="22">
        <f t="shared" si="9"/>
        <v>0</v>
      </c>
      <c r="D64" s="189"/>
      <c r="E64" s="189"/>
      <c r="F64" s="189"/>
    </row>
    <row r="65" spans="1:6" ht="19.5" thickBot="1">
      <c r="A65" s="132" t="s">
        <v>16</v>
      </c>
      <c r="B65" s="133"/>
      <c r="C65" s="36">
        <f>+C9-C34+C52+C60</f>
        <v>-2317523</v>
      </c>
      <c r="D65" s="134"/>
      <c r="E65" s="135"/>
      <c r="F65" s="136"/>
    </row>
    <row r="66" spans="1:6" ht="16.5" thickBot="1">
      <c r="A66" s="137" t="s">
        <v>17</v>
      </c>
      <c r="B66" s="138"/>
      <c r="C66" s="40" t="str">
        <f>+IF(C65+C67=0,"OK","НЕРАВНЕНИЕ")</f>
        <v>OK</v>
      </c>
      <c r="D66" s="139"/>
      <c r="E66" s="140"/>
      <c r="F66" s="141"/>
    </row>
    <row r="67" spans="1:6" ht="16.5" thickBot="1">
      <c r="A67" s="142" t="s">
        <v>18</v>
      </c>
      <c r="B67" s="143" t="s">
        <v>127</v>
      </c>
      <c r="C67" s="8">
        <f>+D67+E67+F67</f>
        <v>2317523</v>
      </c>
      <c r="D67" s="37">
        <f>+D68+D69+D70+D71+D72+D73+D74+D75+D76+D77+D78+D79</f>
        <v>1504683</v>
      </c>
      <c r="E67" s="38">
        <f t="shared" ref="E67" si="10">+E68+E69+E70+E71+E72+E73+E74+E75+E76+E77+E78+E79</f>
        <v>812840</v>
      </c>
      <c r="F67" s="39">
        <f>+F68+F69+F70+F71+F72+F73+F74+F75+F76+F77+F78+F79</f>
        <v>0</v>
      </c>
    </row>
    <row r="68" spans="1:6" ht="15.75">
      <c r="A68" s="98" t="s">
        <v>78</v>
      </c>
      <c r="B68" s="94" t="s">
        <v>128</v>
      </c>
      <c r="C68" s="25">
        <f>+D68+E68+F68</f>
        <v>0</v>
      </c>
      <c r="D68" s="33"/>
      <c r="E68" s="33"/>
      <c r="F68" s="33"/>
    </row>
    <row r="69" spans="1:6" ht="15.75">
      <c r="A69" s="118" t="s">
        <v>79</v>
      </c>
      <c r="B69" s="94" t="s">
        <v>129</v>
      </c>
      <c r="C69" s="25">
        <f t="shared" ref="C69:C78" si="11">+D69+E69+F69</f>
        <v>0</v>
      </c>
      <c r="D69" s="33"/>
      <c r="E69" s="33"/>
      <c r="F69" s="33"/>
    </row>
    <row r="70" spans="1:6" ht="15.75">
      <c r="A70" s="107" t="s">
        <v>80</v>
      </c>
      <c r="B70" s="94" t="s">
        <v>130</v>
      </c>
      <c r="C70" s="25">
        <f t="shared" si="11"/>
        <v>0</v>
      </c>
      <c r="D70" s="33"/>
      <c r="E70" s="33"/>
      <c r="F70" s="33"/>
    </row>
    <row r="71" spans="1:6" ht="31.5">
      <c r="A71" s="120" t="s">
        <v>81</v>
      </c>
      <c r="B71" s="94" t="s">
        <v>131</v>
      </c>
      <c r="C71" s="25">
        <f t="shared" si="11"/>
        <v>0</v>
      </c>
      <c r="D71" s="33"/>
      <c r="E71" s="33"/>
      <c r="F71" s="33"/>
    </row>
    <row r="72" spans="1:6" ht="15.75">
      <c r="A72" s="107" t="s">
        <v>82</v>
      </c>
      <c r="B72" s="94" t="s">
        <v>132</v>
      </c>
      <c r="C72" s="25">
        <f t="shared" si="11"/>
        <v>0</v>
      </c>
      <c r="D72" s="33"/>
      <c r="E72" s="33"/>
      <c r="F72" s="33"/>
    </row>
    <row r="73" spans="1:6" ht="15.75">
      <c r="A73" s="107" t="s">
        <v>83</v>
      </c>
      <c r="B73" s="94" t="s">
        <v>133</v>
      </c>
      <c r="C73" s="25">
        <f t="shared" si="11"/>
        <v>-289332</v>
      </c>
      <c r="D73" s="33"/>
      <c r="E73" s="33">
        <v>-289332</v>
      </c>
      <c r="F73" s="33"/>
    </row>
    <row r="74" spans="1:6" ht="15.75">
      <c r="A74" s="107" t="s">
        <v>84</v>
      </c>
      <c r="B74" s="94" t="s">
        <v>134</v>
      </c>
      <c r="C74" s="25">
        <f>+D74+E74+F74</f>
        <v>0</v>
      </c>
      <c r="D74" s="33"/>
      <c r="E74" s="33"/>
      <c r="F74" s="33"/>
    </row>
    <row r="75" spans="1:6" ht="15.75">
      <c r="A75" s="145" t="s">
        <v>85</v>
      </c>
      <c r="B75" s="146" t="s">
        <v>135</v>
      </c>
      <c r="C75" s="25">
        <f t="shared" si="11"/>
        <v>0</v>
      </c>
      <c r="D75" s="33"/>
      <c r="E75" s="33"/>
      <c r="F75" s="33"/>
    </row>
    <row r="76" spans="1:6" ht="31.5">
      <c r="A76" s="147" t="s">
        <v>86</v>
      </c>
      <c r="B76" s="146" t="s">
        <v>136</v>
      </c>
      <c r="C76" s="25">
        <f t="shared" si="11"/>
        <v>0</v>
      </c>
      <c r="D76" s="33"/>
      <c r="E76" s="33"/>
      <c r="F76" s="33"/>
    </row>
    <row r="77" spans="1:6" ht="15.75">
      <c r="A77" s="117" t="s">
        <v>87</v>
      </c>
      <c r="B77" s="94" t="s">
        <v>137</v>
      </c>
      <c r="C77" s="25">
        <f t="shared" si="11"/>
        <v>0</v>
      </c>
      <c r="D77" s="33"/>
      <c r="E77" s="33"/>
      <c r="F77" s="33"/>
    </row>
    <row r="78" spans="1:6" ht="15.75">
      <c r="A78" s="118" t="s">
        <v>88</v>
      </c>
      <c r="B78" s="94" t="s">
        <v>138</v>
      </c>
      <c r="C78" s="25">
        <f t="shared" si="11"/>
        <v>-90342</v>
      </c>
      <c r="D78" s="33"/>
      <c r="E78" s="33">
        <v>-90342</v>
      </c>
      <c r="F78" s="33"/>
    </row>
    <row r="79" spans="1:6" ht="15.75">
      <c r="A79" s="107" t="s">
        <v>89</v>
      </c>
      <c r="B79" s="94" t="s">
        <v>139</v>
      </c>
      <c r="C79" s="25">
        <f>+D79+E79+F79</f>
        <v>2697197</v>
      </c>
      <c r="D79" s="18">
        <f>+D80+D81</f>
        <v>1504683</v>
      </c>
      <c r="E79" s="4">
        <f>+E80+E81</f>
        <v>1192514</v>
      </c>
      <c r="F79" s="4">
        <f>+F80+F81</f>
        <v>0</v>
      </c>
    </row>
    <row r="80" spans="1:6" ht="15.75">
      <c r="A80" s="106" t="s">
        <v>90</v>
      </c>
      <c r="B80" s="102"/>
      <c r="C80" s="26">
        <f>+D80+E80+F80</f>
        <v>2697197</v>
      </c>
      <c r="D80" s="19">
        <v>1504683</v>
      </c>
      <c r="E80" s="19">
        <v>1192514</v>
      </c>
      <c r="F80" s="19"/>
    </row>
    <row r="81" spans="1:6" ht="16.5" thickBot="1">
      <c r="A81" s="149" t="s">
        <v>91</v>
      </c>
      <c r="B81" s="150"/>
      <c r="C81" s="27">
        <f>+D81+E81+F81</f>
        <v>0</v>
      </c>
      <c r="D81" s="20"/>
      <c r="E81" s="20"/>
      <c r="F81" s="20"/>
    </row>
    <row r="84" spans="1:6" ht="15.75">
      <c r="A84" s="7" t="s">
        <v>201</v>
      </c>
      <c r="B84" s="152"/>
      <c r="C84" s="203" t="s">
        <v>204</v>
      </c>
      <c r="D84" s="203"/>
      <c r="E84" s="203"/>
    </row>
    <row r="85" spans="1:6" ht="15.75">
      <c r="A85" s="152" t="s">
        <v>185</v>
      </c>
      <c r="B85" s="152"/>
      <c r="C85" s="152" t="s">
        <v>185</v>
      </c>
      <c r="D85" s="152"/>
      <c r="E85" s="152"/>
    </row>
    <row r="86" spans="1:6" ht="24.75" customHeight="1">
      <c r="A86" s="7" t="s">
        <v>203</v>
      </c>
      <c r="B86" s="152"/>
      <c r="C86" s="152"/>
      <c r="D86" s="152"/>
      <c r="E86" s="152"/>
    </row>
    <row r="87" spans="1:6" ht="27" customHeight="1">
      <c r="A87" s="7" t="s">
        <v>202</v>
      </c>
      <c r="B87" s="152"/>
      <c r="C87" s="152"/>
      <c r="D87" s="152"/>
      <c r="E87" s="152"/>
    </row>
    <row r="88" spans="1:6" ht="15.75">
      <c r="A88" s="152"/>
      <c r="B88" s="152"/>
      <c r="C88" s="203" t="s">
        <v>205</v>
      </c>
      <c r="D88" s="203"/>
      <c r="E88" s="203"/>
    </row>
    <row r="89" spans="1:6" ht="15.75">
      <c r="A89" s="152"/>
      <c r="B89" s="152"/>
      <c r="C89" s="152" t="s">
        <v>185</v>
      </c>
      <c r="D89" s="152"/>
      <c r="E89" s="152"/>
    </row>
    <row r="90" spans="1:6" ht="15.75">
      <c r="A90" s="152"/>
      <c r="B90" s="152"/>
      <c r="C90" s="152"/>
      <c r="D90" s="152"/>
      <c r="E90" s="152"/>
    </row>
  </sheetData>
  <sheetProtection password="EA4A" sheet="1" objects="1" scenarios="1"/>
  <customSheetViews>
    <customSheetView guid="{B47DFEEF-D26B-4749-91FE-24087A3DA2E2}" topLeftCell="A61">
      <selection activeCell="D75" activeCellId="6" sqref="D11:F17 D19:F30 D32:F33 D35:F51 D54:F61 D63:F73 D75:F76"/>
      <pageMargins left="0.70866141732283472" right="0.70866141732283472" top="0.74803149606299213" bottom="0.74803149606299213" header="0.31496062992125984" footer="0.31496062992125984"/>
      <pageSetup paperSize="9" scale="90" orientation="landscape" r:id="rId1"/>
    </customSheetView>
  </customSheetViews>
  <mergeCells count="4">
    <mergeCell ref="A4:F4"/>
    <mergeCell ref="C84:E84"/>
    <mergeCell ref="C88:E88"/>
    <mergeCell ref="E1:F1"/>
  </mergeCells>
  <pageMargins left="0" right="0" top="0" bottom="0" header="0" footer="0"/>
  <pageSetup paperSize="9" scale="65"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Normal="100" workbookViewId="0"/>
  </sheetViews>
  <sheetFormatPr defaultColWidth="9.140625" defaultRowHeight="15"/>
  <cols>
    <col min="1" max="1" width="71.5703125" style="78" customWidth="1"/>
    <col min="2" max="2" width="14.42578125" style="78" customWidth="1"/>
    <col min="3" max="3" width="12.85546875" style="78" customWidth="1"/>
    <col min="4" max="4" width="13.140625" style="78" customWidth="1"/>
    <col min="5" max="5" width="12.85546875" style="78" customWidth="1"/>
    <col min="6" max="16384" width="9.140625" style="78"/>
  </cols>
  <sheetData>
    <row r="1" spans="1:5" ht="15.75">
      <c r="A1" s="5" t="s">
        <v>206</v>
      </c>
      <c r="B1" s="77" t="s">
        <v>61</v>
      </c>
      <c r="C1" s="5">
        <v>7108</v>
      </c>
      <c r="D1" s="207" t="s">
        <v>191</v>
      </c>
      <c r="E1" s="208"/>
    </row>
    <row r="2" spans="1:5" ht="15.75">
      <c r="A2" s="77" t="s">
        <v>0</v>
      </c>
      <c r="C2" s="77"/>
    </row>
    <row r="3" spans="1:5">
      <c r="A3" s="76"/>
    </row>
    <row r="4" spans="1:5" ht="15.75">
      <c r="A4" s="206" t="s">
        <v>195</v>
      </c>
      <c r="B4" s="206"/>
      <c r="C4" s="206"/>
      <c r="D4" s="206"/>
      <c r="E4" s="206"/>
    </row>
    <row r="5" spans="1:5" ht="15.75" thickBot="1"/>
    <row r="6" spans="1:5" ht="16.5" thickBot="1">
      <c r="A6" s="79"/>
      <c r="B6" s="80"/>
      <c r="C6" s="80"/>
      <c r="D6" s="80"/>
      <c r="E6" s="81" t="s">
        <v>1</v>
      </c>
    </row>
    <row r="7" spans="1:5" ht="27.75" customHeight="1">
      <c r="A7" s="82" t="s">
        <v>19</v>
      </c>
      <c r="B7" s="83" t="s">
        <v>2</v>
      </c>
      <c r="C7" s="84" t="s">
        <v>151</v>
      </c>
      <c r="D7" s="84" t="s">
        <v>150</v>
      </c>
      <c r="E7" s="153" t="s">
        <v>150</v>
      </c>
    </row>
    <row r="8" spans="1:5" ht="33.75" customHeight="1" thickBot="1">
      <c r="A8" s="87" t="s">
        <v>5</v>
      </c>
      <c r="B8" s="87"/>
      <c r="C8" s="154" t="s">
        <v>189</v>
      </c>
      <c r="D8" s="154" t="s">
        <v>192</v>
      </c>
      <c r="E8" s="154" t="s">
        <v>194</v>
      </c>
    </row>
    <row r="9" spans="1:5" ht="16.5" thickBot="1">
      <c r="A9" s="91" t="s">
        <v>21</v>
      </c>
      <c r="B9" s="92" t="s">
        <v>119</v>
      </c>
      <c r="C9" s="45">
        <f>+C10+C18+C31</f>
        <v>2492779</v>
      </c>
      <c r="D9" s="45">
        <f>+D10+D18+D31</f>
        <v>2575023</v>
      </c>
      <c r="E9" s="42">
        <f>+E10+E18+E31</f>
        <v>2475500</v>
      </c>
    </row>
    <row r="10" spans="1:5" ht="16.5" thickBot="1">
      <c r="A10" s="93" t="s">
        <v>8</v>
      </c>
      <c r="B10" s="94" t="s">
        <v>118</v>
      </c>
      <c r="C10" s="1">
        <f>+SUM(C11:C17)</f>
        <v>749000</v>
      </c>
      <c r="D10" s="1">
        <f>+SUM(D11:D17)</f>
        <v>770500</v>
      </c>
      <c r="E10" s="9">
        <f>+SUM(E11:E17)</f>
        <v>809500</v>
      </c>
    </row>
    <row r="11" spans="1:5" ht="15.75">
      <c r="A11" s="95" t="s">
        <v>28</v>
      </c>
      <c r="B11" s="94" t="s">
        <v>29</v>
      </c>
      <c r="C11" s="96">
        <f>+'Приложение № 15'!C11</f>
        <v>15000</v>
      </c>
      <c r="D11" s="28">
        <v>18000</v>
      </c>
      <c r="E11" s="28">
        <v>25000</v>
      </c>
    </row>
    <row r="12" spans="1:5" ht="15.75">
      <c r="A12" s="97" t="s">
        <v>22</v>
      </c>
      <c r="B12" s="94" t="s">
        <v>30</v>
      </c>
      <c r="C12" s="96">
        <f>+'Приложение № 15'!C12</f>
        <v>253500</v>
      </c>
      <c r="D12" s="28">
        <v>260000</v>
      </c>
      <c r="E12" s="28">
        <v>260000</v>
      </c>
    </row>
    <row r="13" spans="1:5" ht="15.75">
      <c r="A13" s="97" t="s">
        <v>23</v>
      </c>
      <c r="B13" s="94" t="s">
        <v>31</v>
      </c>
      <c r="C13" s="96">
        <f>+'Приложение № 15'!C13</f>
        <v>0</v>
      </c>
      <c r="D13" s="28"/>
      <c r="E13" s="28"/>
    </row>
    <row r="14" spans="1:5" ht="15.75">
      <c r="A14" s="97" t="s">
        <v>24</v>
      </c>
      <c r="B14" s="94" t="s">
        <v>32</v>
      </c>
      <c r="C14" s="96">
        <f>+'Приложение № 15'!C14</f>
        <v>390000</v>
      </c>
      <c r="D14" s="28">
        <v>400000</v>
      </c>
      <c r="E14" s="28">
        <v>425000</v>
      </c>
    </row>
    <row r="15" spans="1:5" ht="15.75">
      <c r="A15" s="97" t="s">
        <v>25</v>
      </c>
      <c r="B15" s="94" t="s">
        <v>33</v>
      </c>
      <c r="C15" s="96">
        <f>+'Приложение № 15'!C15</f>
        <v>90000</v>
      </c>
      <c r="D15" s="28">
        <v>92000</v>
      </c>
      <c r="E15" s="28">
        <v>99000</v>
      </c>
    </row>
    <row r="16" spans="1:5" ht="15.75">
      <c r="A16" s="97" t="s">
        <v>26</v>
      </c>
      <c r="B16" s="94" t="s">
        <v>34</v>
      </c>
      <c r="C16" s="96">
        <f>+'Приложение № 15'!C16</f>
        <v>500</v>
      </c>
      <c r="D16" s="28">
        <v>500</v>
      </c>
      <c r="E16" s="28">
        <v>500</v>
      </c>
    </row>
    <row r="17" spans="1:5" ht="16.5" thickBot="1">
      <c r="A17" s="98" t="s">
        <v>27</v>
      </c>
      <c r="B17" s="94" t="s">
        <v>92</v>
      </c>
      <c r="C17" s="96">
        <f>+'Приложение № 15'!C17</f>
        <v>0</v>
      </c>
      <c r="D17" s="28"/>
      <c r="E17" s="28"/>
    </row>
    <row r="18" spans="1:5" ht="16.5" thickBot="1">
      <c r="A18" s="99" t="s">
        <v>9</v>
      </c>
      <c r="B18" s="94" t="s">
        <v>93</v>
      </c>
      <c r="C18" s="1">
        <f>+C19+C24+C26+C27+C28+C29+C30</f>
        <v>1698779</v>
      </c>
      <c r="D18" s="1">
        <f>+D19+D24+D26+D27+D28+D29+D30</f>
        <v>1759523</v>
      </c>
      <c r="E18" s="9">
        <f>+E19+E24+E26+E27+E28+E29+E30</f>
        <v>1626000</v>
      </c>
    </row>
    <row r="19" spans="1:5" ht="15.75">
      <c r="A19" s="100" t="s">
        <v>10</v>
      </c>
      <c r="B19" s="94" t="s">
        <v>94</v>
      </c>
      <c r="C19" s="96">
        <f>+'Приложение № 15'!C19</f>
        <v>72079</v>
      </c>
      <c r="D19" s="28">
        <v>72079</v>
      </c>
      <c r="E19" s="28">
        <v>78000</v>
      </c>
    </row>
    <row r="20" spans="1:5" ht="31.5">
      <c r="A20" s="101" t="s">
        <v>39</v>
      </c>
      <c r="B20" s="102" t="s">
        <v>35</v>
      </c>
      <c r="C20" s="103">
        <f>+'Приложение № 15'!C20</f>
        <v>0</v>
      </c>
      <c r="D20" s="28"/>
      <c r="E20" s="28"/>
    </row>
    <row r="21" spans="1:5" ht="15.75">
      <c r="A21" s="104" t="s">
        <v>11</v>
      </c>
      <c r="B21" s="105" t="s">
        <v>36</v>
      </c>
      <c r="C21" s="103">
        <f>+'Приложение № 15'!C21</f>
        <v>2700</v>
      </c>
      <c r="D21" s="28">
        <v>3000</v>
      </c>
      <c r="E21" s="28">
        <v>5000</v>
      </c>
    </row>
    <row r="22" spans="1:5" ht="15.75">
      <c r="A22" s="106" t="s">
        <v>43</v>
      </c>
      <c r="B22" s="105" t="s">
        <v>44</v>
      </c>
      <c r="C22" s="103">
        <f>+'Приложение № 15'!C22</f>
        <v>52379</v>
      </c>
      <c r="D22" s="28">
        <v>55000</v>
      </c>
      <c r="E22" s="28">
        <v>59000</v>
      </c>
    </row>
    <row r="23" spans="1:5" ht="15.75">
      <c r="A23" s="106" t="s">
        <v>42</v>
      </c>
      <c r="B23" s="105" t="s">
        <v>45</v>
      </c>
      <c r="C23" s="103">
        <f>+'Приложение № 15'!C23</f>
        <v>17000</v>
      </c>
      <c r="D23" s="28">
        <v>17000</v>
      </c>
      <c r="E23" s="28">
        <v>30000</v>
      </c>
    </row>
    <row r="24" spans="1:5" ht="15.75">
      <c r="A24" s="107" t="s">
        <v>12</v>
      </c>
      <c r="B24" s="108" t="s">
        <v>95</v>
      </c>
      <c r="C24" s="96">
        <f>+'Приложение № 15'!C24</f>
        <v>626000</v>
      </c>
      <c r="D24" s="28">
        <v>689744</v>
      </c>
      <c r="E24" s="28">
        <v>695000</v>
      </c>
    </row>
    <row r="25" spans="1:5" ht="15.75">
      <c r="A25" s="106" t="s">
        <v>40</v>
      </c>
      <c r="B25" s="105" t="s">
        <v>41</v>
      </c>
      <c r="C25" s="103">
        <f>+'Приложение № 15'!C25</f>
        <v>562540</v>
      </c>
      <c r="D25" s="32">
        <v>570000</v>
      </c>
      <c r="E25" s="32">
        <v>575000</v>
      </c>
    </row>
    <row r="26" spans="1:5" ht="15.75">
      <c r="A26" s="107" t="s">
        <v>13</v>
      </c>
      <c r="B26" s="109" t="s">
        <v>96</v>
      </c>
      <c r="C26" s="96">
        <f>+'Приложение № 15'!C26</f>
        <v>23000</v>
      </c>
      <c r="D26" s="28">
        <v>36000</v>
      </c>
      <c r="E26" s="28">
        <v>38000</v>
      </c>
    </row>
    <row r="27" spans="1:5" ht="15.75">
      <c r="A27" s="107" t="s">
        <v>38</v>
      </c>
      <c r="B27" s="94" t="s">
        <v>97</v>
      </c>
      <c r="C27" s="96">
        <f>+'Приложение № 15'!C27</f>
        <v>63000</v>
      </c>
      <c r="D27" s="28">
        <v>63000</v>
      </c>
      <c r="E27" s="28">
        <v>65000</v>
      </c>
    </row>
    <row r="28" spans="1:5" ht="15.75">
      <c r="A28" s="110" t="s">
        <v>37</v>
      </c>
      <c r="B28" s="94" t="s">
        <v>98</v>
      </c>
      <c r="C28" s="96">
        <f>+'Приложение № 15'!C28</f>
        <v>-23000</v>
      </c>
      <c r="D28" s="28">
        <v>-39000</v>
      </c>
      <c r="E28" s="28"/>
    </row>
    <row r="29" spans="1:5" ht="15.75">
      <c r="A29" s="111" t="s">
        <v>14</v>
      </c>
      <c r="B29" s="94" t="s">
        <v>99</v>
      </c>
      <c r="C29" s="96">
        <f>+'Приложение № 15'!C29</f>
        <v>937700</v>
      </c>
      <c r="D29" s="28">
        <v>937700</v>
      </c>
      <c r="E29" s="28">
        <v>750000</v>
      </c>
    </row>
    <row r="30" spans="1:5" ht="16.5" thickBot="1">
      <c r="A30" s="112" t="s">
        <v>20</v>
      </c>
      <c r="B30" s="94" t="s">
        <v>100</v>
      </c>
      <c r="C30" s="96">
        <f>+'Приложение № 15'!C30</f>
        <v>0</v>
      </c>
      <c r="D30" s="28"/>
      <c r="E30" s="28"/>
    </row>
    <row r="31" spans="1:5" ht="16.5" thickBot="1">
      <c r="A31" s="99" t="s">
        <v>48</v>
      </c>
      <c r="B31" s="94" t="s">
        <v>101</v>
      </c>
      <c r="C31" s="1">
        <f t="shared" ref="C31:E31" si="0">+C32+C33</f>
        <v>45000</v>
      </c>
      <c r="D31" s="1">
        <f t="shared" si="0"/>
        <v>45000</v>
      </c>
      <c r="E31" s="9">
        <f t="shared" si="0"/>
        <v>40000</v>
      </c>
    </row>
    <row r="32" spans="1:5" ht="15.75">
      <c r="A32" s="95" t="s">
        <v>47</v>
      </c>
      <c r="B32" s="94" t="s">
        <v>121</v>
      </c>
      <c r="C32" s="96">
        <f>+'Приложение № 15'!C32</f>
        <v>45000</v>
      </c>
      <c r="D32" s="28">
        <v>45000</v>
      </c>
      <c r="E32" s="30">
        <v>40000</v>
      </c>
    </row>
    <row r="33" spans="1:5" ht="16.5" thickBot="1">
      <c r="A33" s="111" t="s">
        <v>49</v>
      </c>
      <c r="B33" s="94" t="s">
        <v>122</v>
      </c>
      <c r="C33" s="113">
        <f>+'Приложение № 15'!C33</f>
        <v>0</v>
      </c>
      <c r="D33" s="28"/>
      <c r="E33" s="30"/>
    </row>
    <row r="34" spans="1:5" ht="16.5" thickBot="1">
      <c r="A34" s="114" t="s">
        <v>15</v>
      </c>
      <c r="B34" s="109" t="s">
        <v>120</v>
      </c>
      <c r="C34" s="3">
        <f t="shared" ref="C34:E34" si="1">+SUM(C35:C51)</f>
        <v>16518390</v>
      </c>
      <c r="D34" s="3">
        <f t="shared" si="1"/>
        <v>15382860</v>
      </c>
      <c r="E34" s="10">
        <f t="shared" si="1"/>
        <v>15283337</v>
      </c>
    </row>
    <row r="35" spans="1:5" ht="31.5">
      <c r="A35" s="115" t="s">
        <v>62</v>
      </c>
      <c r="B35" s="116" t="s">
        <v>102</v>
      </c>
      <c r="C35" s="96">
        <f>+'Приложение № 15'!C35</f>
        <v>6772716</v>
      </c>
      <c r="D35" s="28">
        <v>6772716</v>
      </c>
      <c r="E35" s="28">
        <v>7001322</v>
      </c>
    </row>
    <row r="36" spans="1:5" ht="15.75">
      <c r="A36" s="117" t="s">
        <v>63</v>
      </c>
      <c r="B36" s="116" t="s">
        <v>103</v>
      </c>
      <c r="C36" s="96">
        <f>+'Приложение № 15'!C36</f>
        <v>723457</v>
      </c>
      <c r="D36" s="28">
        <v>723457</v>
      </c>
      <c r="E36" s="28">
        <v>739630</v>
      </c>
    </row>
    <row r="37" spans="1:5" ht="15.75">
      <c r="A37" s="118" t="s">
        <v>64</v>
      </c>
      <c r="B37" s="116" t="s">
        <v>104</v>
      </c>
      <c r="C37" s="96">
        <f>+'Приложение № 15'!C37</f>
        <v>1558166</v>
      </c>
      <c r="D37" s="28">
        <v>1558166</v>
      </c>
      <c r="E37" s="28">
        <v>1554375</v>
      </c>
    </row>
    <row r="38" spans="1:5" ht="15.75">
      <c r="A38" s="118" t="s">
        <v>65</v>
      </c>
      <c r="B38" s="116" t="s">
        <v>105</v>
      </c>
      <c r="C38" s="96">
        <f>+'Приложение № 15'!C38</f>
        <v>3710548</v>
      </c>
      <c r="D38" s="28">
        <v>3710548</v>
      </c>
      <c r="E38" s="28">
        <v>3896075</v>
      </c>
    </row>
    <row r="39" spans="1:5" ht="15.75">
      <c r="A39" s="118" t="s">
        <v>66</v>
      </c>
      <c r="B39" s="116" t="s">
        <v>106</v>
      </c>
      <c r="C39" s="96">
        <f>+'Приложение № 15'!C39</f>
        <v>-752336</v>
      </c>
      <c r="D39" s="28"/>
      <c r="E39" s="28"/>
    </row>
    <row r="40" spans="1:5" ht="31.5">
      <c r="A40" s="118" t="s">
        <v>140</v>
      </c>
      <c r="B40" s="119" t="s">
        <v>141</v>
      </c>
      <c r="C40" s="96">
        <f>+'Приложение № 15'!C40</f>
        <v>183260</v>
      </c>
      <c r="D40" s="28">
        <v>183260</v>
      </c>
      <c r="E40" s="28">
        <v>185000</v>
      </c>
    </row>
    <row r="41" spans="1:5" ht="15.75">
      <c r="A41" s="107" t="s">
        <v>67</v>
      </c>
      <c r="B41" s="116" t="s">
        <v>107</v>
      </c>
      <c r="C41" s="96">
        <f>+'Приложение № 15'!C41</f>
        <v>37140</v>
      </c>
      <c r="D41" s="28">
        <v>37140</v>
      </c>
      <c r="E41" s="28">
        <v>38997</v>
      </c>
    </row>
    <row r="42" spans="1:5" ht="15.75">
      <c r="A42" s="107" t="s">
        <v>68</v>
      </c>
      <c r="B42" s="116" t="s">
        <v>108</v>
      </c>
      <c r="C42" s="96">
        <f>+'Приложение № 15'!C42</f>
        <v>6635</v>
      </c>
      <c r="D42" s="28">
        <v>6635</v>
      </c>
      <c r="E42" s="28">
        <v>6700</v>
      </c>
    </row>
    <row r="43" spans="1:5" ht="15.75">
      <c r="A43" s="107" t="s">
        <v>69</v>
      </c>
      <c r="B43" s="116" t="s">
        <v>109</v>
      </c>
      <c r="C43" s="96">
        <f>+'Приложение № 15'!C43</f>
        <v>23780</v>
      </c>
      <c r="D43" s="28">
        <v>23780</v>
      </c>
      <c r="E43" s="28">
        <v>25000</v>
      </c>
    </row>
    <row r="44" spans="1:5" ht="31.5">
      <c r="A44" s="120" t="s">
        <v>70</v>
      </c>
      <c r="B44" s="116" t="s">
        <v>110</v>
      </c>
      <c r="C44" s="96">
        <f>+'Приложение № 15'!C44</f>
        <v>250920</v>
      </c>
      <c r="D44" s="28">
        <v>250920</v>
      </c>
      <c r="E44" s="28">
        <v>260000</v>
      </c>
    </row>
    <row r="45" spans="1:5" ht="31.5">
      <c r="A45" s="120" t="s">
        <v>71</v>
      </c>
      <c r="B45" s="116" t="s">
        <v>111</v>
      </c>
      <c r="C45" s="96">
        <f>+'Приложение № 15'!C45</f>
        <v>0</v>
      </c>
      <c r="D45" s="28"/>
      <c r="E45" s="28"/>
    </row>
    <row r="46" spans="1:5" ht="15.75">
      <c r="A46" s="111" t="s">
        <v>72</v>
      </c>
      <c r="B46" s="116" t="s">
        <v>112</v>
      </c>
      <c r="C46" s="96">
        <f>+'Приложение № 15'!C46</f>
        <v>1400653</v>
      </c>
      <c r="D46" s="28">
        <v>512787</v>
      </c>
      <c r="E46" s="28">
        <v>512787</v>
      </c>
    </row>
    <row r="47" spans="1:5" ht="15.75">
      <c r="A47" s="111" t="s">
        <v>73</v>
      </c>
      <c r="B47" s="116" t="s">
        <v>113</v>
      </c>
      <c r="C47" s="96">
        <f>+'Приложение № 15'!C47</f>
        <v>2543451</v>
      </c>
      <c r="D47" s="28">
        <v>1543451</v>
      </c>
      <c r="E47" s="28">
        <v>1003451</v>
      </c>
    </row>
    <row r="48" spans="1:5" ht="15.75">
      <c r="A48" s="111" t="s">
        <v>74</v>
      </c>
      <c r="B48" s="116" t="s">
        <v>114</v>
      </c>
      <c r="C48" s="96">
        <f>+'Приложение № 15'!C48</f>
        <v>0</v>
      </c>
      <c r="D48" s="28"/>
      <c r="E48" s="28"/>
    </row>
    <row r="49" spans="1:5" ht="15.75">
      <c r="A49" s="111" t="s">
        <v>75</v>
      </c>
      <c r="B49" s="116" t="s">
        <v>115</v>
      </c>
      <c r="C49" s="96">
        <f>+'Приложение № 15'!C49</f>
        <v>0</v>
      </c>
      <c r="D49" s="28"/>
      <c r="E49" s="28"/>
    </row>
    <row r="50" spans="1:5" ht="15.75">
      <c r="A50" s="111" t="s">
        <v>76</v>
      </c>
      <c r="B50" s="116" t="s">
        <v>116</v>
      </c>
      <c r="C50" s="96">
        <f>+'Приложение № 15'!C50</f>
        <v>0</v>
      </c>
      <c r="D50" s="28"/>
      <c r="E50" s="28"/>
    </row>
    <row r="51" spans="1:5" ht="16.5" thickBot="1">
      <c r="A51" s="121" t="s">
        <v>77</v>
      </c>
      <c r="B51" s="116" t="s">
        <v>117</v>
      </c>
      <c r="C51" s="96">
        <f>+'Приложение № 15'!C51</f>
        <v>60000</v>
      </c>
      <c r="D51" s="28">
        <v>60000</v>
      </c>
      <c r="E51" s="28">
        <v>60000</v>
      </c>
    </row>
    <row r="52" spans="1:5" ht="15.75">
      <c r="A52" s="122" t="s">
        <v>46</v>
      </c>
      <c r="B52" s="94" t="s">
        <v>123</v>
      </c>
      <c r="C52" s="3">
        <f>+C53+C59</f>
        <v>12807837</v>
      </c>
      <c r="D52" s="3">
        <f t="shared" ref="D52:E52" si="2">+D53+D59</f>
        <v>12807837</v>
      </c>
      <c r="E52" s="10">
        <f t="shared" si="2"/>
        <v>12807837</v>
      </c>
    </row>
    <row r="53" spans="1:5" ht="15.75">
      <c r="A53" s="118" t="s">
        <v>60</v>
      </c>
      <c r="B53" s="94" t="s">
        <v>124</v>
      </c>
      <c r="C53" s="2">
        <f>+C54+C55+C56+C58+C57</f>
        <v>12807837</v>
      </c>
      <c r="D53" s="2">
        <f t="shared" ref="D53:E53" si="3">+D54+D55+D56+D58+D57</f>
        <v>12807837</v>
      </c>
      <c r="E53" s="2">
        <f t="shared" si="3"/>
        <v>12807837</v>
      </c>
    </row>
    <row r="54" spans="1:5" ht="31.5">
      <c r="A54" s="123" t="s">
        <v>51</v>
      </c>
      <c r="B54" s="94" t="s">
        <v>55</v>
      </c>
      <c r="C54" s="96">
        <f>+'Приложение № 15'!C54</f>
        <v>10143537</v>
      </c>
      <c r="D54" s="96">
        <f>+C54</f>
        <v>10143537</v>
      </c>
      <c r="E54" s="96">
        <f>+C54</f>
        <v>10143537</v>
      </c>
    </row>
    <row r="55" spans="1:5" ht="31.5">
      <c r="A55" s="123" t="s">
        <v>52</v>
      </c>
      <c r="B55" s="94" t="s">
        <v>56</v>
      </c>
      <c r="C55" s="96">
        <f>+'Приложение № 15'!C55</f>
        <v>1353300</v>
      </c>
      <c r="D55" s="96">
        <f>+C55</f>
        <v>1353300</v>
      </c>
      <c r="E55" s="96">
        <f>+C55</f>
        <v>1353300</v>
      </c>
    </row>
    <row r="56" spans="1:5" ht="31.5">
      <c r="A56" s="123" t="s">
        <v>53</v>
      </c>
      <c r="B56" s="94" t="s">
        <v>57</v>
      </c>
      <c r="C56" s="96">
        <f>+'Приложение № 15'!C56</f>
        <v>1284600</v>
      </c>
      <c r="D56" s="96">
        <f>+C56</f>
        <v>1284600</v>
      </c>
      <c r="E56" s="96">
        <f>+C56</f>
        <v>1284600</v>
      </c>
    </row>
    <row r="57" spans="1:5" ht="15.75">
      <c r="A57" s="123" t="s">
        <v>199</v>
      </c>
      <c r="B57" s="94" t="s">
        <v>200</v>
      </c>
      <c r="C57" s="96">
        <f>+'Приложение № 15'!C57</f>
        <v>26400</v>
      </c>
      <c r="D57" s="96">
        <f>+C57</f>
        <v>26400</v>
      </c>
      <c r="E57" s="96">
        <f>+C57</f>
        <v>26400</v>
      </c>
    </row>
    <row r="58" spans="1:5" ht="15.75">
      <c r="A58" s="123" t="s">
        <v>54</v>
      </c>
      <c r="B58" s="94" t="s">
        <v>58</v>
      </c>
      <c r="C58" s="96">
        <f>+'Приложение № 15'!C58</f>
        <v>0</v>
      </c>
      <c r="D58" s="28"/>
      <c r="E58" s="28"/>
    </row>
    <row r="59" spans="1:5" ht="16.5" thickBot="1">
      <c r="A59" s="124" t="s">
        <v>59</v>
      </c>
      <c r="B59" s="125" t="s">
        <v>125</v>
      </c>
      <c r="C59" s="192">
        <f>+'Приложение № 15'!C59</f>
        <v>0</v>
      </c>
      <c r="D59" s="188"/>
      <c r="E59" s="188"/>
    </row>
    <row r="60" spans="1:5" ht="16.5" thickBot="1">
      <c r="A60" s="114" t="s">
        <v>50</v>
      </c>
      <c r="B60" s="94" t="s">
        <v>126</v>
      </c>
      <c r="C60" s="14">
        <f t="shared" ref="C60:E60" si="4">+SUM(C61:C64)</f>
        <v>-1099749</v>
      </c>
      <c r="D60" s="14">
        <f>+SUM(D61:D64)</f>
        <v>0</v>
      </c>
      <c r="E60" s="14">
        <f t="shared" si="4"/>
        <v>0</v>
      </c>
    </row>
    <row r="61" spans="1:5" ht="15.75">
      <c r="A61" s="126" t="s">
        <v>145</v>
      </c>
      <c r="B61" s="127" t="s">
        <v>142</v>
      </c>
      <c r="C61" s="193">
        <f>+'Приложение № 15'!C61</f>
        <v>-1099749</v>
      </c>
      <c r="D61" s="190"/>
      <c r="E61" s="191"/>
    </row>
    <row r="62" spans="1:5" ht="15.75">
      <c r="A62" s="128" t="s">
        <v>146</v>
      </c>
      <c r="B62" s="94" t="s">
        <v>143</v>
      </c>
      <c r="C62" s="194">
        <f>+'Приложение № 15'!C62</f>
        <v>0</v>
      </c>
      <c r="D62" s="190"/>
      <c r="E62" s="191"/>
    </row>
    <row r="63" spans="1:5" ht="15.75">
      <c r="A63" s="129" t="s">
        <v>148</v>
      </c>
      <c r="B63" s="94" t="s">
        <v>144</v>
      </c>
      <c r="C63" s="194">
        <f>+'Приложение № 15'!C63</f>
        <v>0</v>
      </c>
      <c r="D63" s="190"/>
      <c r="E63" s="191"/>
    </row>
    <row r="64" spans="1:5" ht="28.5" customHeight="1" thickBot="1">
      <c r="A64" s="130" t="s">
        <v>149</v>
      </c>
      <c r="B64" s="131" t="s">
        <v>147</v>
      </c>
      <c r="C64" s="195">
        <f>+'Приложение № 15'!C64</f>
        <v>0</v>
      </c>
      <c r="D64" s="190"/>
      <c r="E64" s="191"/>
    </row>
    <row r="65" spans="1:5" ht="19.5" thickBot="1">
      <c r="A65" s="132" t="s">
        <v>16</v>
      </c>
      <c r="B65" s="133"/>
      <c r="C65" s="44">
        <f>+C9-C34+C52+C60</f>
        <v>-2317523</v>
      </c>
      <c r="D65" s="44">
        <f t="shared" ref="D65:E65" si="5">+D9-D34+D52+D60</f>
        <v>0</v>
      </c>
      <c r="E65" s="44">
        <f t="shared" si="5"/>
        <v>0</v>
      </c>
    </row>
    <row r="66" spans="1:5" ht="16.5" thickBot="1">
      <c r="A66" s="137" t="s">
        <v>17</v>
      </c>
      <c r="B66" s="138"/>
      <c r="C66" s="43" t="str">
        <f>+IF(C65+C67=0,"OK","НЕРАВНЕНИЕ")</f>
        <v>OK</v>
      </c>
      <c r="D66" s="43" t="str">
        <f t="shared" ref="D66:E66" si="6">+IF(D65+D67=0,"OK","НЕРАВНЕНИЕ")</f>
        <v>OK</v>
      </c>
      <c r="E66" s="43" t="str">
        <f t="shared" si="6"/>
        <v>OK</v>
      </c>
    </row>
    <row r="67" spans="1:5" ht="16.5" thickBot="1">
      <c r="A67" s="142" t="s">
        <v>18</v>
      </c>
      <c r="B67" s="143" t="s">
        <v>127</v>
      </c>
      <c r="C67" s="38">
        <f>+SUM(C68:C79)</f>
        <v>2317523</v>
      </c>
      <c r="D67" s="38">
        <f t="shared" ref="D67:E67" si="7">+SUM(D68:D79)</f>
        <v>0</v>
      </c>
      <c r="E67" s="38">
        <f t="shared" si="7"/>
        <v>0</v>
      </c>
    </row>
    <row r="68" spans="1:5" ht="15.75">
      <c r="A68" s="98" t="s">
        <v>78</v>
      </c>
      <c r="B68" s="94" t="s">
        <v>128</v>
      </c>
      <c r="C68" s="144">
        <f>+'Приложение № 15'!C68</f>
        <v>0</v>
      </c>
      <c r="D68" s="34"/>
      <c r="E68" s="35"/>
    </row>
    <row r="69" spans="1:5" ht="15.75">
      <c r="A69" s="118" t="s">
        <v>79</v>
      </c>
      <c r="B69" s="94" t="s">
        <v>129</v>
      </c>
      <c r="C69" s="113">
        <f>+'Приложение № 15'!C69</f>
        <v>0</v>
      </c>
      <c r="D69" s="34"/>
      <c r="E69" s="35"/>
    </row>
    <row r="70" spans="1:5" ht="15.75">
      <c r="A70" s="107" t="s">
        <v>80</v>
      </c>
      <c r="B70" s="94" t="s">
        <v>130</v>
      </c>
      <c r="C70" s="113">
        <f>+'Приложение № 15'!C70</f>
        <v>0</v>
      </c>
      <c r="D70" s="34"/>
      <c r="E70" s="35"/>
    </row>
    <row r="71" spans="1:5" ht="31.5">
      <c r="A71" s="120" t="s">
        <v>81</v>
      </c>
      <c r="B71" s="94" t="s">
        <v>131</v>
      </c>
      <c r="C71" s="113">
        <f>+'Приложение № 15'!C71</f>
        <v>0</v>
      </c>
      <c r="D71" s="34"/>
      <c r="E71" s="35"/>
    </row>
    <row r="72" spans="1:5" ht="15.75">
      <c r="A72" s="107" t="s">
        <v>82</v>
      </c>
      <c r="B72" s="94" t="s">
        <v>132</v>
      </c>
      <c r="C72" s="113">
        <f>+'Приложение № 15'!C72</f>
        <v>0</v>
      </c>
      <c r="D72" s="34"/>
      <c r="E72" s="35"/>
    </row>
    <row r="73" spans="1:5" ht="15.75">
      <c r="A73" s="107" t="s">
        <v>83</v>
      </c>
      <c r="B73" s="94" t="s">
        <v>133</v>
      </c>
      <c r="C73" s="113">
        <f>+'Приложение № 15'!C73</f>
        <v>-289332</v>
      </c>
      <c r="D73" s="34"/>
      <c r="E73" s="35"/>
    </row>
    <row r="74" spans="1:5" ht="15.75">
      <c r="A74" s="107" t="s">
        <v>84</v>
      </c>
      <c r="B74" s="94" t="s">
        <v>134</v>
      </c>
      <c r="C74" s="113">
        <f>+'Приложение № 15'!C74</f>
        <v>0</v>
      </c>
      <c r="D74" s="34"/>
      <c r="E74" s="35"/>
    </row>
    <row r="75" spans="1:5" ht="15.75">
      <c r="A75" s="145" t="s">
        <v>85</v>
      </c>
      <c r="B75" s="146" t="s">
        <v>135</v>
      </c>
      <c r="C75" s="113">
        <f>+'Приложение № 15'!C75</f>
        <v>0</v>
      </c>
      <c r="D75" s="34"/>
      <c r="E75" s="35"/>
    </row>
    <row r="76" spans="1:5" ht="31.5">
      <c r="A76" s="147" t="s">
        <v>86</v>
      </c>
      <c r="B76" s="146" t="s">
        <v>136</v>
      </c>
      <c r="C76" s="113">
        <f>+'Приложение № 15'!C76</f>
        <v>0</v>
      </c>
      <c r="D76" s="34"/>
      <c r="E76" s="35"/>
    </row>
    <row r="77" spans="1:5" ht="15.75">
      <c r="A77" s="117" t="s">
        <v>87</v>
      </c>
      <c r="B77" s="94" t="s">
        <v>137</v>
      </c>
      <c r="C77" s="113">
        <f>+'Приложение № 15'!C77</f>
        <v>0</v>
      </c>
      <c r="D77" s="34"/>
      <c r="E77" s="35"/>
    </row>
    <row r="78" spans="1:5" ht="15.75">
      <c r="A78" s="118" t="s">
        <v>88</v>
      </c>
      <c r="B78" s="94" t="s">
        <v>138</v>
      </c>
      <c r="C78" s="113">
        <f>+'Приложение № 15'!C78</f>
        <v>-90342</v>
      </c>
      <c r="D78" s="34"/>
      <c r="E78" s="35"/>
    </row>
    <row r="79" spans="1:5" ht="15.75">
      <c r="A79" s="107" t="s">
        <v>89</v>
      </c>
      <c r="B79" s="94" t="s">
        <v>139</v>
      </c>
      <c r="C79" s="4">
        <f>+'Приложение № 15'!C79</f>
        <v>2697197</v>
      </c>
      <c r="D79" s="4">
        <f>+D80+D81</f>
        <v>0</v>
      </c>
      <c r="E79" s="11">
        <f>+E80+E81</f>
        <v>0</v>
      </c>
    </row>
    <row r="80" spans="1:5" ht="15.75">
      <c r="A80" s="106" t="s">
        <v>90</v>
      </c>
      <c r="B80" s="102"/>
      <c r="C80" s="148">
        <f>+'Приложение № 15'!C80</f>
        <v>2697197</v>
      </c>
      <c r="D80" s="148">
        <f>-C81</f>
        <v>0</v>
      </c>
      <c r="E80" s="200">
        <f>-D81</f>
        <v>0</v>
      </c>
    </row>
    <row r="81" spans="1:5" ht="16.5" thickBot="1">
      <c r="A81" s="149" t="s">
        <v>188</v>
      </c>
      <c r="B81" s="150"/>
      <c r="C81" s="151">
        <f>+'Приложение № 15'!C81</f>
        <v>0</v>
      </c>
      <c r="D81" s="6"/>
      <c r="E81" s="12"/>
    </row>
    <row r="84" spans="1:5" ht="25.5" customHeight="1">
      <c r="A84" s="184" t="s">
        <v>207</v>
      </c>
      <c r="B84" s="152"/>
      <c r="C84" s="152"/>
      <c r="D84" s="152"/>
    </row>
    <row r="85" spans="1:5" ht="15.75">
      <c r="A85" s="152" t="s">
        <v>185</v>
      </c>
      <c r="B85" s="152"/>
      <c r="C85" s="152"/>
      <c r="D85" s="152"/>
    </row>
    <row r="86" spans="1:5" ht="28.5" customHeight="1">
      <c r="A86" s="184" t="s">
        <v>203</v>
      </c>
      <c r="B86" s="152"/>
      <c r="C86" s="152"/>
      <c r="D86" s="152"/>
    </row>
    <row r="87" spans="1:5" ht="30" customHeight="1">
      <c r="A87" s="184" t="s">
        <v>202</v>
      </c>
      <c r="B87" s="152"/>
      <c r="C87" s="152"/>
      <c r="D87" s="152"/>
    </row>
    <row r="88" spans="1:5" ht="15.75">
      <c r="A88" s="152"/>
      <c r="B88" s="152"/>
      <c r="C88" s="152"/>
      <c r="D88" s="152"/>
    </row>
    <row r="89" spans="1:5" ht="15.75">
      <c r="A89" s="152"/>
      <c r="B89" s="152"/>
      <c r="C89" s="152"/>
      <c r="D89" s="152"/>
    </row>
    <row r="90" spans="1:5" ht="15.75">
      <c r="A90" s="152"/>
      <c r="B90" s="152"/>
      <c r="C90" s="152"/>
      <c r="D90" s="152"/>
    </row>
  </sheetData>
  <sheetProtection password="EA4A" sheet="1" objects="1" scenarios="1"/>
  <mergeCells count="2">
    <mergeCell ref="A4:E4"/>
    <mergeCell ref="D1:E1"/>
  </mergeCells>
  <pageMargins left="0.31496062992125984" right="0.31496062992125984" top="0" bottom="0.15748031496062992"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K42"/>
  <sheetViews>
    <sheetView topLeftCell="A24" zoomScale="110" zoomScaleNormal="110" workbookViewId="0">
      <selection activeCell="B36" sqref="B36:B37"/>
    </sheetView>
  </sheetViews>
  <sheetFormatPr defaultColWidth="9.140625" defaultRowHeight="15"/>
  <cols>
    <col min="1" max="1" width="4" style="78" customWidth="1"/>
    <col min="2" max="2" width="49.85546875" style="78" customWidth="1"/>
    <col min="3" max="4" width="10.85546875" style="78" bestFit="1" customWidth="1"/>
    <col min="5" max="5" width="10.85546875" style="155" bestFit="1" customWidth="1"/>
    <col min="6" max="6" width="11.85546875" style="155" bestFit="1" customWidth="1"/>
    <col min="7" max="9" width="10.85546875" style="155" bestFit="1" customWidth="1"/>
    <col min="10" max="10" width="13" style="78" customWidth="1"/>
    <col min="11" max="11" width="10.28515625" style="78" bestFit="1" customWidth="1"/>
    <col min="12" max="16384" width="9.140625" style="78"/>
  </cols>
  <sheetData>
    <row r="1" spans="1:11">
      <c r="G1" s="208" t="s">
        <v>190</v>
      </c>
      <c r="H1" s="208"/>
      <c r="I1" s="208"/>
    </row>
    <row r="2" spans="1:11" ht="15.75">
      <c r="B2" s="5" t="s">
        <v>206</v>
      </c>
      <c r="G2" s="77" t="s">
        <v>61</v>
      </c>
      <c r="I2" s="5">
        <v>7108</v>
      </c>
    </row>
    <row r="3" spans="1:11" ht="15.75">
      <c r="B3" s="77" t="s">
        <v>0</v>
      </c>
    </row>
    <row r="4" spans="1:11" ht="15.75">
      <c r="B4" s="77"/>
    </row>
    <row r="5" spans="1:11" ht="16.5" customHeight="1" thickBot="1">
      <c r="A5" s="209" t="s">
        <v>197</v>
      </c>
      <c r="B5" s="209"/>
      <c r="C5" s="209"/>
      <c r="D5" s="209"/>
      <c r="E5" s="209"/>
      <c r="F5" s="209"/>
      <c r="G5" s="209"/>
      <c r="H5" s="209"/>
      <c r="I5" s="209"/>
    </row>
    <row r="6" spans="1:11">
      <c r="B6" s="156" t="s">
        <v>152</v>
      </c>
      <c r="C6" s="157" t="s">
        <v>153</v>
      </c>
      <c r="D6" s="157" t="s">
        <v>153</v>
      </c>
      <c r="E6" s="157" t="s">
        <v>153</v>
      </c>
      <c r="F6" s="157" t="s">
        <v>153</v>
      </c>
      <c r="G6" s="157" t="s">
        <v>154</v>
      </c>
      <c r="H6" s="157" t="s">
        <v>155</v>
      </c>
      <c r="I6" s="158" t="s">
        <v>155</v>
      </c>
    </row>
    <row r="7" spans="1:11" ht="15.75" thickBot="1">
      <c r="B7" s="159"/>
      <c r="C7" s="160">
        <v>2019</v>
      </c>
      <c r="D7" s="160">
        <v>2020</v>
      </c>
      <c r="E7" s="161">
        <v>2021</v>
      </c>
      <c r="F7" s="162">
        <v>2022</v>
      </c>
      <c r="G7" s="162">
        <v>2023</v>
      </c>
      <c r="H7" s="162">
        <v>2024</v>
      </c>
      <c r="I7" s="162">
        <v>2025</v>
      </c>
    </row>
    <row r="8" spans="1:11" ht="22.5" customHeight="1">
      <c r="A8" s="163"/>
      <c r="B8" s="164" t="s">
        <v>156</v>
      </c>
      <c r="C8" s="46" t="s">
        <v>157</v>
      </c>
      <c r="D8" s="46" t="s">
        <v>157</v>
      </c>
      <c r="E8" s="46" t="s">
        <v>157</v>
      </c>
      <c r="F8" s="47">
        <v>180973</v>
      </c>
      <c r="G8" s="47">
        <v>188332</v>
      </c>
      <c r="H8" s="47">
        <v>193332</v>
      </c>
      <c r="I8" s="47">
        <v>198332</v>
      </c>
    </row>
    <row r="9" spans="1:11" ht="15.75" customHeight="1">
      <c r="A9" s="165"/>
      <c r="B9" s="166" t="s">
        <v>158</v>
      </c>
      <c r="C9" s="197">
        <v>1294376</v>
      </c>
      <c r="D9" s="197">
        <v>1427038</v>
      </c>
      <c r="E9" s="197">
        <v>1618669</v>
      </c>
      <c r="F9" s="197">
        <v>1596375</v>
      </c>
      <c r="G9" s="70">
        <f>'Приложение № 16'!C9</f>
        <v>2492779</v>
      </c>
      <c r="H9" s="70">
        <f>'Приложение № 16'!D9</f>
        <v>2575023</v>
      </c>
      <c r="I9" s="70">
        <f>'Приложение № 16'!E9</f>
        <v>2475500</v>
      </c>
    </row>
    <row r="10" spans="1:11" ht="15.75" customHeight="1">
      <c r="A10" s="165"/>
      <c r="B10" s="166" t="s">
        <v>159</v>
      </c>
      <c r="C10" s="49">
        <v>881600</v>
      </c>
      <c r="D10" s="49">
        <v>881600</v>
      </c>
      <c r="E10" s="49">
        <v>989300</v>
      </c>
      <c r="F10" s="49">
        <v>1050100</v>
      </c>
      <c r="G10" s="49">
        <v>1163200</v>
      </c>
      <c r="H10" s="49">
        <v>1163200</v>
      </c>
      <c r="I10" s="49">
        <v>1163200</v>
      </c>
      <c r="J10" s="167"/>
    </row>
    <row r="11" spans="1:11" ht="20.25" customHeight="1">
      <c r="A11" s="168"/>
      <c r="B11" s="169" t="s">
        <v>160</v>
      </c>
      <c r="C11" s="50">
        <f t="shared" ref="C11:I11" si="0">+C9+C10</f>
        <v>2175976</v>
      </c>
      <c r="D11" s="50">
        <f t="shared" si="0"/>
        <v>2308638</v>
      </c>
      <c r="E11" s="50">
        <f t="shared" si="0"/>
        <v>2607969</v>
      </c>
      <c r="F11" s="50">
        <f t="shared" si="0"/>
        <v>2646475</v>
      </c>
      <c r="G11" s="50">
        <f t="shared" si="0"/>
        <v>3655979</v>
      </c>
      <c r="H11" s="50">
        <f t="shared" si="0"/>
        <v>3738223</v>
      </c>
      <c r="I11" s="51">
        <f t="shared" si="0"/>
        <v>3638700</v>
      </c>
      <c r="J11" s="170"/>
      <c r="K11" s="196"/>
    </row>
    <row r="12" spans="1:11" ht="57" customHeight="1" thickBot="1">
      <c r="A12" s="171" t="s">
        <v>161</v>
      </c>
      <c r="B12" s="172" t="s">
        <v>162</v>
      </c>
      <c r="C12" s="52" t="s">
        <v>157</v>
      </c>
      <c r="D12" s="52" t="s">
        <v>157</v>
      </c>
      <c r="E12" s="52" t="s">
        <v>157</v>
      </c>
      <c r="F12" s="53">
        <f>IF((C11+D11+E11)&gt;0,+F8/((C11+D11+E11)/3),"")</f>
        <v>7.6547429899657141E-2</v>
      </c>
      <c r="G12" s="53">
        <f t="shared" ref="G12:I12" si="1">IF((D11+E11+F11)&gt;0,+G8/((D11+E11+F11)/3),"")</f>
        <v>7.4704465719134069E-2</v>
      </c>
      <c r="H12" s="53">
        <f t="shared" si="1"/>
        <v>6.5091859275367731E-2</v>
      </c>
      <c r="I12" s="54">
        <f t="shared" si="1"/>
        <v>5.9258553979975648E-2</v>
      </c>
      <c r="J12" s="170"/>
      <c r="K12" s="199"/>
    </row>
    <row r="13" spans="1:11">
      <c r="A13" s="163"/>
      <c r="B13" s="173" t="s">
        <v>163</v>
      </c>
      <c r="C13" s="55" t="s">
        <v>157</v>
      </c>
      <c r="D13" s="55" t="s">
        <v>157</v>
      </c>
      <c r="E13" s="55" t="s">
        <v>157</v>
      </c>
      <c r="F13" s="56"/>
      <c r="G13" s="56"/>
      <c r="H13" s="56"/>
      <c r="I13" s="57"/>
    </row>
    <row r="14" spans="1:11">
      <c r="A14" s="168"/>
      <c r="B14" s="174" t="s">
        <v>183</v>
      </c>
      <c r="C14" s="58"/>
      <c r="D14" s="58"/>
      <c r="E14" s="58"/>
      <c r="F14" s="58"/>
      <c r="G14" s="50">
        <f>'Приложение № 16'!C34-'Приложение № 16'!C39</f>
        <v>17270726</v>
      </c>
      <c r="H14" s="50">
        <f>'Приложение № 16'!D34-'Приложение № 16'!D39</f>
        <v>15382860</v>
      </c>
      <c r="I14" s="50">
        <f>'Приложение № 16'!E34-'Приложение № 16'!E39</f>
        <v>15283337</v>
      </c>
    </row>
    <row r="15" spans="1:11" ht="39.75" thickBot="1">
      <c r="A15" s="171" t="s">
        <v>164</v>
      </c>
      <c r="B15" s="172" t="s">
        <v>165</v>
      </c>
      <c r="C15" s="52" t="s">
        <v>157</v>
      </c>
      <c r="D15" s="52" t="s">
        <v>157</v>
      </c>
      <c r="E15" s="52" t="s">
        <v>157</v>
      </c>
      <c r="F15" s="53" t="str">
        <f>IF((F14+C14+D14+E14)&lt;&gt;0,+F13/((F14+C14+D14+E14)/4),"")</f>
        <v/>
      </c>
      <c r="G15" s="53">
        <f>IF((G14+D14+E14+F14)&lt;&gt;0,+G13/((G14+D14+E14+F14)/4),"")</f>
        <v>0</v>
      </c>
      <c r="H15" s="53">
        <f>IF((H14+E14+F14+G14)&lt;&gt;0,+H13/((H14+E14+F14+G14)/4),"")</f>
        <v>0</v>
      </c>
      <c r="I15" s="54">
        <f>IF((I14+F14+G14+H14)&lt;&gt;0,+I13/((I14+F14+G14+H14)/4),"")</f>
        <v>0</v>
      </c>
    </row>
    <row r="16" spans="1:11" ht="26.25">
      <c r="A16" s="163"/>
      <c r="B16" s="173" t="s">
        <v>166</v>
      </c>
      <c r="C16" s="55" t="s">
        <v>157</v>
      </c>
      <c r="D16" s="55" t="s">
        <v>157</v>
      </c>
      <c r="E16" s="55" t="s">
        <v>157</v>
      </c>
      <c r="F16" s="56"/>
      <c r="G16" s="56"/>
      <c r="H16" s="56"/>
      <c r="I16" s="56"/>
    </row>
    <row r="17" spans="1:10">
      <c r="A17" s="168"/>
      <c r="B17" s="174" t="s">
        <v>183</v>
      </c>
      <c r="C17" s="58"/>
      <c r="D17" s="58"/>
      <c r="E17" s="58"/>
      <c r="F17" s="58"/>
      <c r="G17" s="50">
        <f>G14</f>
        <v>17270726</v>
      </c>
      <c r="H17" s="50">
        <f t="shared" ref="H17:I17" si="2">H14</f>
        <v>15382860</v>
      </c>
      <c r="I17" s="50">
        <f t="shared" si="2"/>
        <v>15283337</v>
      </c>
    </row>
    <row r="18" spans="1:10" ht="39.75" thickBot="1">
      <c r="A18" s="171" t="s">
        <v>167</v>
      </c>
      <c r="B18" s="172" t="s">
        <v>168</v>
      </c>
      <c r="C18" s="52" t="s">
        <v>157</v>
      </c>
      <c r="D18" s="52" t="s">
        <v>157</v>
      </c>
      <c r="E18" s="52" t="s">
        <v>157</v>
      </c>
      <c r="F18" s="53" t="str">
        <f>IF((F17+C17+D17+E17)&lt;&gt;0,+F16/((F17+C17+D17+E17)/4),"")</f>
        <v/>
      </c>
      <c r="G18" s="53">
        <f>IF((G17+D17+E17+F17)&lt;&gt;0,+G16/((G17+D17+E17+F17)/4),"")</f>
        <v>0</v>
      </c>
      <c r="H18" s="53">
        <f>IF((H17+E17+F17+G17)&lt;&gt;0,+H16/((H17+E17+F17+G17)/4),"")</f>
        <v>0</v>
      </c>
      <c r="I18" s="54">
        <f>IF((I17+F17+G17+H17)&lt;&gt;0,+I16/((I17+F17+G17+H17)/4),"")</f>
        <v>0</v>
      </c>
    </row>
    <row r="19" spans="1:10">
      <c r="A19" s="163"/>
      <c r="B19" s="173" t="s">
        <v>169</v>
      </c>
      <c r="C19" s="55" t="s">
        <v>157</v>
      </c>
      <c r="D19" s="55" t="s">
        <v>157</v>
      </c>
      <c r="E19" s="55" t="s">
        <v>157</v>
      </c>
      <c r="F19" s="56"/>
      <c r="G19" s="56"/>
      <c r="H19" s="56"/>
      <c r="I19" s="56"/>
    </row>
    <row r="20" spans="1:10">
      <c r="A20" s="168"/>
      <c r="B20" s="174" t="s">
        <v>183</v>
      </c>
      <c r="C20" s="50" t="s">
        <v>157</v>
      </c>
      <c r="D20" s="50" t="s">
        <v>157</v>
      </c>
      <c r="E20" s="50" t="s">
        <v>170</v>
      </c>
      <c r="F20" s="48"/>
      <c r="G20" s="50">
        <f>G14</f>
        <v>17270726</v>
      </c>
      <c r="H20" s="50">
        <f t="shared" ref="H20:I20" si="3">H14</f>
        <v>15382860</v>
      </c>
      <c r="I20" s="50">
        <f t="shared" si="3"/>
        <v>15283337</v>
      </c>
      <c r="J20" s="167"/>
    </row>
    <row r="21" spans="1:10" ht="39.75" thickBot="1">
      <c r="A21" s="171" t="s">
        <v>171</v>
      </c>
      <c r="B21" s="172" t="s">
        <v>172</v>
      </c>
      <c r="C21" s="52" t="s">
        <v>157</v>
      </c>
      <c r="D21" s="52" t="s">
        <v>157</v>
      </c>
      <c r="E21" s="52" t="s">
        <v>157</v>
      </c>
      <c r="F21" s="59" t="str">
        <f>IF(F20&lt;&gt;0,+F19/F20,"")</f>
        <v/>
      </c>
      <c r="G21" s="59">
        <f>IF(G20&lt;&gt;0,+G19/G20,"")</f>
        <v>0</v>
      </c>
      <c r="H21" s="59">
        <f>IF(H20&lt;&gt;0,+H19/H20,"")</f>
        <v>0</v>
      </c>
      <c r="I21" s="60">
        <f>IF(I20&lt;&gt;0,+I19/I20,"")</f>
        <v>0</v>
      </c>
    </row>
    <row r="22" spans="1:10" ht="15.75" thickBot="1">
      <c r="A22" s="175" t="s">
        <v>173</v>
      </c>
      <c r="B22" s="201" t="s">
        <v>174</v>
      </c>
      <c r="C22" s="61" t="s">
        <v>157</v>
      </c>
      <c r="D22" s="62"/>
      <c r="E22" s="62"/>
      <c r="F22" s="62"/>
      <c r="G22" s="61">
        <f>'Приложение № 16'!C65</f>
        <v>-2317523</v>
      </c>
      <c r="H22" s="61">
        <f>'Приложение № 16'!D65</f>
        <v>0</v>
      </c>
      <c r="I22" s="61">
        <f>'Приложение № 16'!E65</f>
        <v>0</v>
      </c>
    </row>
    <row r="23" spans="1:10" ht="39">
      <c r="A23" s="165"/>
      <c r="B23" s="176" t="s">
        <v>175</v>
      </c>
      <c r="C23" s="63" t="s">
        <v>157</v>
      </c>
      <c r="D23" s="63" t="s">
        <v>157</v>
      </c>
      <c r="E23" s="63" t="s">
        <v>157</v>
      </c>
      <c r="F23" s="64"/>
      <c r="G23" s="64"/>
      <c r="H23" s="64"/>
      <c r="I23" s="64"/>
    </row>
    <row r="24" spans="1:10">
      <c r="A24" s="165"/>
      <c r="B24" s="177" t="s">
        <v>176</v>
      </c>
      <c r="C24" s="65" t="s">
        <v>157</v>
      </c>
      <c r="D24" s="65" t="s">
        <v>157</v>
      </c>
      <c r="E24" s="65" t="s">
        <v>157</v>
      </c>
      <c r="F24" s="66"/>
      <c r="G24" s="66"/>
      <c r="H24" s="66"/>
      <c r="I24" s="66"/>
    </row>
    <row r="25" spans="1:10" ht="27.75" customHeight="1">
      <c r="A25" s="165"/>
      <c r="B25" s="178" t="s">
        <v>177</v>
      </c>
      <c r="C25" s="67" t="s">
        <v>157</v>
      </c>
      <c r="D25" s="67" t="s">
        <v>157</v>
      </c>
      <c r="E25" s="67" t="s">
        <v>157</v>
      </c>
      <c r="F25" s="68" t="str">
        <f>IF(F23&lt;&gt;0,+F24/F23,"")</f>
        <v/>
      </c>
      <c r="G25" s="68" t="str">
        <f>IF(G23&lt;&gt;0,+G24/G23,"")</f>
        <v/>
      </c>
      <c r="H25" s="68" t="str">
        <f>IF(H23&lt;&gt;0,+H24/H23,"")</f>
        <v/>
      </c>
      <c r="I25" s="69" t="str">
        <f>IF(I23&lt;&gt;0,+I24/I23,"")</f>
        <v/>
      </c>
    </row>
    <row r="26" spans="1:10" ht="38.25" customHeight="1">
      <c r="A26" s="165"/>
      <c r="B26" s="179" t="s">
        <v>178</v>
      </c>
      <c r="C26" s="70" t="s">
        <v>157</v>
      </c>
      <c r="D26" s="70" t="s">
        <v>157</v>
      </c>
      <c r="E26" s="70" t="s">
        <v>157</v>
      </c>
      <c r="F26" s="71"/>
      <c r="G26" s="71"/>
      <c r="H26" s="71"/>
      <c r="I26" s="71"/>
    </row>
    <row r="27" spans="1:10" ht="16.5" customHeight="1">
      <c r="A27" s="165"/>
      <c r="B27" s="177" t="s">
        <v>179</v>
      </c>
      <c r="C27" s="65" t="s">
        <v>157</v>
      </c>
      <c r="D27" s="65" t="s">
        <v>157</v>
      </c>
      <c r="E27" s="65" t="s">
        <v>157</v>
      </c>
      <c r="F27" s="66"/>
      <c r="G27" s="66"/>
      <c r="H27" s="66"/>
      <c r="I27" s="66"/>
    </row>
    <row r="28" spans="1:10" ht="27.75" customHeight="1">
      <c r="A28" s="165"/>
      <c r="B28" s="178" t="s">
        <v>180</v>
      </c>
      <c r="C28" s="72" t="s">
        <v>157</v>
      </c>
      <c r="D28" s="72" t="s">
        <v>157</v>
      </c>
      <c r="E28" s="72" t="s">
        <v>157</v>
      </c>
      <c r="F28" s="68" t="str">
        <f>IF(F26&lt;&gt;0,+F27/F26,"")</f>
        <v/>
      </c>
      <c r="G28" s="68" t="str">
        <f>IF(G26&lt;&gt;0,+G27/G26,"")</f>
        <v/>
      </c>
      <c r="H28" s="68" t="str">
        <f>IF(H26&lt;&gt;0,+H27/H26,"")</f>
        <v/>
      </c>
      <c r="I28" s="69" t="str">
        <f>IF(I26&lt;&gt;0,+I27/I26,"")</f>
        <v/>
      </c>
    </row>
    <row r="29" spans="1:10" ht="27" customHeight="1" thickBot="1">
      <c r="A29" s="180" t="s">
        <v>181</v>
      </c>
      <c r="B29" s="181" t="s">
        <v>182</v>
      </c>
      <c r="C29" s="73" t="s">
        <v>157</v>
      </c>
      <c r="D29" s="73" t="s">
        <v>157</v>
      </c>
      <c r="E29" s="73" t="s">
        <v>157</v>
      </c>
      <c r="F29" s="74">
        <f>+(F25+F28)/2</f>
        <v>0</v>
      </c>
      <c r="G29" s="74">
        <f>+(G25+G28)/2</f>
        <v>0</v>
      </c>
      <c r="H29" s="74">
        <f>+(H25+H28)/2</f>
        <v>0</v>
      </c>
      <c r="I29" s="75">
        <f>+(I25+I28)/2</f>
        <v>0</v>
      </c>
    </row>
    <row r="31" spans="1:10" ht="141" customHeight="1">
      <c r="B31" s="210" t="s">
        <v>196</v>
      </c>
      <c r="C31" s="210"/>
      <c r="D31" s="210"/>
      <c r="E31" s="210"/>
      <c r="F31" s="210"/>
      <c r="G31" s="210"/>
      <c r="H31" s="210"/>
      <c r="I31" s="210"/>
    </row>
    <row r="33" spans="1:11">
      <c r="B33" s="182"/>
    </row>
    <row r="34" spans="1:11">
      <c r="B34" s="184" t="s">
        <v>207</v>
      </c>
      <c r="C34" s="185"/>
      <c r="D34" s="212" t="s">
        <v>208</v>
      </c>
      <c r="E34" s="212"/>
      <c r="F34" s="212"/>
      <c r="G34" s="212"/>
    </row>
    <row r="35" spans="1:11" s="155" customFormat="1">
      <c r="A35" s="78"/>
      <c r="B35" s="185" t="s">
        <v>185</v>
      </c>
      <c r="C35" s="185"/>
      <c r="D35" s="185" t="s">
        <v>185</v>
      </c>
      <c r="E35" s="185"/>
      <c r="F35" s="185"/>
      <c r="G35" s="186"/>
      <c r="J35" s="78"/>
      <c r="K35" s="78"/>
    </row>
    <row r="36" spans="1:11" s="155" customFormat="1">
      <c r="A36" s="78"/>
      <c r="B36" s="184" t="s">
        <v>203</v>
      </c>
      <c r="C36" s="185"/>
      <c r="D36" s="185"/>
      <c r="E36" s="185"/>
      <c r="F36" s="185"/>
      <c r="G36" s="186"/>
      <c r="J36" s="78"/>
      <c r="K36" s="78"/>
    </row>
    <row r="37" spans="1:11" s="155" customFormat="1" ht="25.5" customHeight="1">
      <c r="A37" s="78"/>
      <c r="B37" s="184" t="s">
        <v>202</v>
      </c>
      <c r="C37" s="185"/>
      <c r="D37" s="185"/>
      <c r="E37" s="185"/>
      <c r="F37" s="185"/>
      <c r="G37" s="186"/>
      <c r="J37" s="78"/>
      <c r="K37" s="78"/>
    </row>
    <row r="38" spans="1:11" s="155" customFormat="1">
      <c r="A38" s="78"/>
      <c r="B38" s="185"/>
      <c r="C38" s="185"/>
      <c r="D38" s="212" t="s">
        <v>209</v>
      </c>
      <c r="E38" s="212"/>
      <c r="F38" s="212"/>
      <c r="G38" s="212"/>
      <c r="J38" s="78"/>
      <c r="K38" s="78"/>
    </row>
    <row r="39" spans="1:11">
      <c r="B39" s="185"/>
      <c r="C39" s="185"/>
      <c r="D39" s="185" t="s">
        <v>185</v>
      </c>
      <c r="E39" s="185"/>
      <c r="F39" s="185"/>
      <c r="G39" s="186"/>
    </row>
    <row r="41" spans="1:11" s="155" customFormat="1" ht="15.75">
      <c r="A41" s="78"/>
      <c r="B41" s="78"/>
      <c r="C41" s="78"/>
      <c r="D41" s="183"/>
      <c r="J41" s="78"/>
      <c r="K41" s="78"/>
    </row>
    <row r="42" spans="1:11" s="155" customFormat="1" ht="15.75">
      <c r="A42" s="78"/>
      <c r="B42" s="78"/>
      <c r="C42" s="78"/>
      <c r="D42" s="211"/>
      <c r="E42" s="211"/>
      <c r="F42" s="211"/>
      <c r="J42" s="78"/>
      <c r="K42" s="78"/>
    </row>
  </sheetData>
  <sheetProtection password="EA4A" sheet="1" objects="1" scenarios="1"/>
  <mergeCells count="6">
    <mergeCell ref="G1:I1"/>
    <mergeCell ref="A5:I5"/>
    <mergeCell ref="B31:I31"/>
    <mergeCell ref="D42:F42"/>
    <mergeCell ref="D34:G34"/>
    <mergeCell ref="D38:G38"/>
  </mergeCells>
  <conditionalFormatting sqref="C29:E29 C22:I22">
    <cfRule type="cellIs" dxfId="5" priority="7" operator="lessThan">
      <formula>0</formula>
    </cfRule>
  </conditionalFormatting>
  <conditionalFormatting sqref="C29:E29">
    <cfRule type="cellIs" dxfId="4" priority="6" operator="lessThan">
      <formula>0.67</formula>
    </cfRule>
  </conditionalFormatting>
  <conditionalFormatting sqref="F15:I15">
    <cfRule type="cellIs" dxfId="3" priority="5" operator="greaterThan">
      <formula>0.15</formula>
    </cfRule>
  </conditionalFormatting>
  <conditionalFormatting sqref="F12:I12 K12">
    <cfRule type="cellIs" dxfId="2" priority="4" operator="greaterThan">
      <formula>0.15</formula>
    </cfRule>
  </conditionalFormatting>
  <conditionalFormatting sqref="F18:I18">
    <cfRule type="cellIs" dxfId="1" priority="3" operator="greaterThan">
      <formula>0.5</formula>
    </cfRule>
  </conditionalFormatting>
  <conditionalFormatting sqref="F21:I21">
    <cfRule type="cellIs" dxfId="0" priority="2" operator="greaterThan">
      <formula>0.05</formula>
    </cfRule>
  </conditionalFormatting>
  <dataValidations count="1">
    <dataValidation allowBlank="1" showInputMessage="1" showErrorMessage="1" error="въведете цяло число" sqref="A5 A8:I29"/>
  </dataValidations>
  <printOptions horizontalCentered="1"/>
  <pageMargins left="0" right="0" top="0.39370078740157483" bottom="0" header="0.39370078740157483"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3</vt:i4>
      </vt:variant>
      <vt:variant>
        <vt:lpstr>Наименувани диапазони</vt:lpstr>
      </vt:variant>
      <vt:variant>
        <vt:i4>3</vt:i4>
      </vt:variant>
    </vt:vector>
  </HeadingPairs>
  <TitlesOfParts>
    <vt:vector size="6" baseType="lpstr">
      <vt:lpstr>Приложение № 15</vt:lpstr>
      <vt:lpstr>Приложение № 16</vt:lpstr>
      <vt:lpstr>Приложение № 17</vt:lpstr>
      <vt:lpstr>'Приложение № 17'!Област_печат</vt:lpstr>
      <vt:lpstr>'Приложение № 15'!Печат_заглавия</vt:lpstr>
      <vt:lpstr>'Приложение № 16'!Печат_заглавия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Петранка Кедикова</dc:creator>
  <cp:lastModifiedBy>admin</cp:lastModifiedBy>
  <cp:lastPrinted>2023-09-13T07:23:21Z</cp:lastPrinted>
  <dcterms:created xsi:type="dcterms:W3CDTF">2016-12-21T07:47:23Z</dcterms:created>
  <dcterms:modified xsi:type="dcterms:W3CDTF">2023-09-13T07:23:53Z</dcterms:modified>
</cp:coreProperties>
</file>